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firstSheet="1" activeTab="3"/>
  </bookViews>
  <sheets>
    <sheet name="Cash-Flow-DATA" sheetId="1" r:id="rId1"/>
    <sheet name="OTCHET-agregirani pokazateli" sheetId="2" r:id="rId2"/>
    <sheet name="OTCHET" sheetId="3" r:id="rId3"/>
    <sheet name="NALICHNOST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<sst xmlns="http://schemas.openxmlformats.org/spreadsheetml/2006/main" count="2744" uniqueCount="2093">
  <si>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</si>
  <si>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</si>
  <si>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</si>
  <si>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</si>
  <si>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</si>
  <si>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</si>
  <si>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</si>
  <si>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</si>
  <si>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</si>
  <si>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</si>
  <si>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</si>
  <si>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</si>
  <si>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</si>
  <si>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</si>
  <si>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</si>
  <si>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</si>
  <si>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</si>
  <si>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</si>
  <si>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</si>
  <si>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</si>
  <si>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</si>
  <si>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</si>
  <si>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</si>
  <si>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</si>
  <si>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</si>
  <si>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</si>
  <si>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</si>
  <si>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</si>
  <si>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</si>
  <si>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</si>
  <si>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</si>
  <si>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</si>
  <si>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</si>
  <si>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</si>
  <si>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</si>
  <si>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</si>
  <si>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</si>
  <si>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</si>
  <si>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</si>
  <si>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</si>
  <si>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</si>
  <si>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</si>
  <si>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</si>
  <si>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</si>
  <si>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</si>
  <si>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</si>
  <si>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</si>
  <si>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</si>
  <si>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</si>
  <si>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</si>
  <si>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</si>
  <si>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</si>
  <si>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</si>
  <si>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</si>
  <si>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</si>
  <si>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</si>
  <si>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</si>
  <si>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</si>
  <si>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</si>
  <si>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</si>
  <si>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</si>
  <si>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</si>
  <si>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</si>
  <si>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</si>
  <si>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</si>
  <si>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</si>
  <si>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</si>
  <si>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</si>
  <si>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</si>
  <si>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</si>
  <si>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</si>
  <si>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</si>
  <si>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</si>
  <si>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</si>
  <si>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</si>
  <si>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</si>
  <si>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</si>
  <si>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</si>
  <si>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</si>
  <si>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</si>
  <si>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</si>
  <si>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</si>
  <si>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</si>
  <si>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</si>
  <si>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</si>
  <si>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</si>
  <si>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</si>
  <si>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</si>
  <si>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</si>
  <si>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</si>
  <si>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</si>
  <si>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</si>
  <si>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</si>
  <si>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</si>
  <si>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</si>
  <si>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</si>
  <si>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</si>
  <si>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</si>
  <si>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</si>
  <si>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</si>
  <si>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</si>
  <si>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</si>
  <si>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</si>
  <si>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</si>
  <si>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</si>
  <si>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</si>
  <si>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</si>
  <si>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</si>
  <si>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</si>
  <si>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</si>
  <si>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</si>
  <si>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</si>
  <si>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</si>
  <si>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</si>
  <si>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</si>
  <si>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</si>
  <si>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</si>
  <si>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</si>
  <si>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</si>
  <si>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</si>
  <si>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</si>
  <si>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</si>
  <si>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</si>
  <si>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</si>
  <si>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</si>
  <si>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</si>
  <si>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</si>
  <si>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</si>
  <si>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</si>
  <si>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</si>
  <si>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</si>
  <si>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</si>
  <si>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</si>
  <si>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</si>
  <si>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</si>
  <si>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</si>
  <si>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</si>
  <si>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</si>
  <si>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</si>
  <si>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</si>
  <si>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</si>
  <si>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</si>
  <si>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</si>
  <si>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</si>
  <si>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</si>
  <si>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</si>
  <si>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</si>
  <si>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</si>
  <si>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</si>
  <si>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</si>
  <si>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</si>
  <si>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</si>
  <si>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</si>
  <si>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</si>
  <si>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</si>
  <si>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</si>
  <si>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</si>
  <si>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</si>
  <si>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</si>
  <si>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</si>
  <si>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</si>
  <si>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</si>
  <si>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</si>
  <si>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</si>
  <si>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</si>
  <si>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</si>
  <si>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</si>
  <si>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</si>
  <si>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</si>
  <si>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</si>
  <si>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</si>
  <si>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</si>
  <si>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</si>
  <si>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</si>
  <si>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</si>
  <si>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</si>
  <si>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</si>
  <si>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</si>
  <si>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</si>
  <si>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</si>
  <si>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</si>
  <si>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</si>
  <si>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</si>
  <si>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</si>
  <si>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</si>
  <si>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</si>
  <si>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</si>
  <si>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</si>
  <si>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</si>
  <si>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</si>
  <si>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</si>
  <si>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</si>
  <si>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</si>
  <si>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</si>
  <si>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</si>
  <si>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</si>
  <si>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</si>
  <si>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</si>
  <si>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</si>
  <si>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</si>
  <si>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</si>
  <si>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</si>
  <si>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</si>
  <si>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</si>
  <si>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</si>
  <si>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</si>
  <si>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</si>
  <si>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</si>
  <si>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</si>
  <si>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</si>
  <si>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</si>
  <si>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</si>
  <si>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</si>
  <si>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</si>
  <si>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</si>
  <si>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</si>
  <si>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</si>
  <si>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</si>
  <si>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</si>
  <si>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</si>
  <si>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</si>
  <si>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</si>
  <si>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</si>
  <si>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</si>
  <si>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</si>
  <si>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</si>
  <si>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</si>
  <si>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</si>
  <si>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</si>
  <si>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</si>
  <si>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</si>
  <si>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</si>
  <si>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</si>
  <si>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</si>
  <si>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</si>
  <si>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</si>
  <si>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</si>
  <si>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</si>
  <si>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</si>
  <si>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</si>
  <si>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</si>
  <si>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</si>
  <si>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</si>
  <si>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</si>
  <si>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</si>
  <si>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</si>
  <si>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</si>
  <si>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</si>
  <si>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</si>
  <si>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</si>
  <si>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</si>
  <si>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</si>
  <si>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</si>
  <si>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</si>
  <si>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</si>
  <si>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</si>
  <si>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</si>
  <si>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</si>
  <si>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</si>
  <si>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</si>
  <si>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</si>
  <si>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</si>
  <si>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</si>
  <si>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</si>
  <si>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</si>
  <si>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</si>
  <si>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</si>
  <si>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</si>
  <si>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</si>
  <si>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</si>
  <si>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</si>
  <si>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</si>
  <si>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</si>
  <si>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</si>
  <si>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</si>
  <si>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</si>
  <si>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</si>
  <si>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</si>
  <si>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</si>
  <si>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</si>
  <si>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</si>
  <si>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</si>
  <si>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</si>
  <si>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</si>
  <si>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</si>
  <si>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</si>
  <si>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</si>
  <si>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</si>
  <si>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</si>
  <si>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</si>
  <si>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</si>
  <si>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</si>
  <si>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</si>
  <si>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</si>
  <si>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</si>
  <si>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</si>
  <si>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</si>
  <si>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</si>
  <si>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</si>
  <si>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</si>
  <si>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</si>
  <si>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</si>
  <si>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</si>
  <si>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</si>
  <si>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</si>
  <si>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</si>
  <si>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</si>
  <si>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</si>
  <si>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</si>
  <si>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</si>
  <si>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</si>
  <si>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</si>
  <si>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</si>
  <si>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</si>
  <si>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</si>
  <si>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</si>
  <si>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</si>
  <si>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</si>
  <si>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</si>
  <si>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</si>
  <si>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</si>
  <si>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</si>
  <si>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</si>
  <si>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</si>
  <si>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</si>
  <si>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</si>
  <si>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</si>
  <si>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</si>
  <si>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</si>
  <si>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</si>
  <si>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</si>
  <si>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</si>
  <si>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</si>
  <si>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</si>
  <si>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</si>
  <si>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</si>
  <si>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</si>
  <si>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</si>
  <si>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</si>
  <si>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</si>
  <si>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</si>
  <si>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</si>
  <si>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</si>
  <si>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</si>
  <si>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</si>
  <si>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</si>
  <si>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</si>
  <si>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</si>
  <si>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</si>
  <si>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</si>
  <si>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</si>
  <si>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</si>
  <si>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</si>
  <si>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</si>
  <si>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</si>
  <si>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</si>
  <si>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</si>
  <si>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</si>
  <si>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</si>
  <si>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</si>
  <si>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</si>
  <si>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</si>
  <si>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</si>
  <si>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</si>
  <si>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</si>
  <si>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</si>
  <si>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</si>
  <si>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</si>
  <si>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</si>
  <si>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</si>
  <si>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</si>
  <si>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</si>
  <si>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</si>
  <si>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</si>
  <si>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</si>
  <si>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</si>
  <si>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</si>
  <si>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</si>
  <si>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</si>
  <si>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</si>
  <si>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</si>
  <si>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</si>
  <si>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</si>
  <si>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</si>
  <si>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</si>
  <si>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</si>
  <si>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</si>
  <si>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</si>
  <si>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</si>
  <si>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</si>
  <si>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</si>
  <si>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</si>
  <si>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</si>
  <si>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</si>
  <si>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</si>
  <si>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</si>
  <si>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</si>
  <si>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</si>
  <si>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</si>
  <si>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</si>
  <si>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</si>
  <si>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</si>
  <si>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</si>
  <si>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</si>
  <si>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</si>
  <si>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</si>
  <si>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</si>
  <si>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</si>
  <si>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</si>
  <si>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</si>
  <si>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</si>
  <si>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</si>
  <si>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</si>
  <si>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</si>
  <si>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</si>
  <si>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</si>
  <si>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</si>
  <si>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</si>
  <si>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</si>
  <si>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</si>
  <si>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</si>
  <si>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</si>
  <si>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</si>
  <si>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</si>
  <si>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</si>
  <si>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</si>
  <si>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</si>
  <si>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</si>
  <si>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</si>
  <si>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</si>
  <si>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</si>
  <si>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</si>
  <si>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</si>
  <si>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</si>
  <si>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</si>
  <si>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</si>
  <si>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</si>
  <si>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</si>
  <si>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</si>
  <si>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</si>
  <si>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</si>
  <si>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</si>
  <si>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</si>
  <si>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</si>
  <si>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</si>
  <si>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</si>
  <si>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</si>
  <si>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</si>
  <si>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</si>
  <si>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</si>
  <si>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</si>
  <si>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</si>
  <si>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</si>
  <si>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</si>
  <si>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</si>
  <si>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</si>
  <si>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</si>
  <si>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</si>
  <si>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</si>
  <si>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</si>
  <si>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</si>
  <si>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</si>
  <si>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</si>
  <si>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</si>
  <si>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</si>
  <si>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</si>
  <si>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</si>
  <si>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</si>
  <si>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</si>
  <si>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</si>
  <si>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</si>
  <si>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</si>
  <si>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</si>
  <si>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</si>
  <si>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</si>
  <si>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</si>
  <si>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</si>
  <si>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</si>
  <si>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</si>
  <si>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</si>
  <si>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</si>
  <si>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</si>
  <si>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</si>
  <si>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</si>
  <si>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</si>
  <si>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</si>
  <si>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</si>
  <si>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</si>
  <si>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</si>
  <si>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</si>
  <si>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</si>
  <si>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</si>
  <si>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</si>
  <si>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</si>
  <si>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</si>
  <si>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</si>
  <si>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</si>
  <si>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</si>
  <si>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</si>
  <si>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</si>
  <si>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</si>
  <si>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</si>
  <si>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</si>
  <si>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</si>
  <si>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</si>
  <si>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</si>
  <si>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</si>
  <si>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</si>
  <si>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</si>
  <si>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</si>
  <si>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</si>
  <si>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</si>
  <si>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</si>
  <si>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</si>
  <si>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</si>
  <si>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</si>
  <si>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</si>
  <si>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</si>
  <si>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</si>
  <si>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</si>
  <si>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</si>
  <si>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</si>
  <si>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</si>
  <si>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</si>
  <si>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</si>
  <si>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</si>
  <si>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</si>
  <si>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</si>
  <si>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</si>
  <si>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</si>
  <si>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</si>
  <si>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</si>
  <si>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</si>
  <si>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</si>
  <si>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</si>
  <si>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</si>
  <si>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</si>
  <si>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</si>
  <si>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</si>
  <si>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</si>
  <si>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</si>
  <si>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</si>
  <si>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</si>
  <si>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</si>
  <si>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</si>
  <si>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</si>
  <si>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</si>
  <si>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</si>
  <si>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</si>
  <si>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</si>
  <si>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</si>
  <si>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</si>
  <si>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</si>
  <si>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</si>
  <si>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</si>
  <si>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</si>
  <si>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</si>
  <si>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</si>
  <si>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</si>
  <si>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</si>
  <si>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</si>
  <si>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</si>
  <si>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</si>
  <si>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</si>
  <si>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</si>
  <si>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</si>
  <si>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</si>
  <si>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</si>
  <si>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</si>
  <si>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</si>
  <si>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</si>
  <si>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</si>
  <si>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</si>
  <si>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</si>
  <si>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</si>
  <si>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</si>
  <si>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</si>
  <si>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</si>
  <si>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</si>
  <si>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</si>
  <si>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</si>
  <si>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</si>
  <si>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</si>
  <si>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</si>
  <si>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</si>
  <si>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</si>
  <si>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</si>
  <si>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</si>
  <si>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</si>
  <si>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</si>
  <si>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</si>
  <si>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</si>
  <si>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</si>
  <si>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</si>
  <si>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</si>
  <si>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</si>
  <si>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</si>
  <si>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</si>
  <si>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</si>
  <si>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</si>
  <si>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</si>
  <si>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</si>
  <si>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</si>
  <si>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</si>
  <si>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</si>
  <si>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</si>
  <si>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</si>
  <si>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</si>
  <si>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</si>
  <si>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</si>
  <si>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</si>
  <si>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</si>
  <si>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</si>
  <si>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</si>
  <si>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</si>
  <si>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</si>
  <si>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</si>
  <si>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</si>
  <si>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</si>
  <si>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</si>
  <si>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</si>
  <si>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</si>
  <si>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</si>
  <si>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</si>
  <si>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</si>
  <si>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</si>
  <si>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</si>
  <si>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</si>
  <si>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</si>
  <si>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</si>
  <si>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</si>
  <si>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</si>
  <si>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</si>
  <si>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</si>
  <si>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</si>
  <si>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</si>
  <si>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</si>
  <si>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</si>
  <si>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</si>
  <si>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</si>
  <si>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</si>
  <si>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</si>
  <si>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</si>
  <si>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</si>
  <si>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</si>
  <si>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</si>
  <si>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</si>
  <si>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</si>
  <si>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</si>
  <si>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</si>
  <si>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</si>
  <si>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</si>
  <si>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</si>
  <si>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</si>
  <si>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</si>
  <si>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</si>
  <si>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</si>
  <si>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</si>
  <si>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</si>
  <si>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</si>
  <si>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</si>
  <si>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</si>
  <si>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</si>
  <si>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</si>
  <si>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</si>
  <si>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</si>
  <si>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</si>
  <si>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</si>
  <si>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</si>
  <si>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</si>
  <si>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</si>
  <si>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</si>
  <si>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</si>
  <si>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</si>
  <si>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</si>
  <si>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</si>
  <si>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</si>
  <si>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</si>
  <si>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</si>
  <si>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</si>
  <si>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</si>
  <si>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</si>
  <si>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</si>
  <si>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</si>
  <si>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</si>
  <si>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</si>
  <si>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</si>
  <si>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</si>
  <si>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</si>
  <si>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</si>
  <si>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</si>
  <si>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</si>
  <si>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</si>
  <si>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</si>
  <si>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</si>
  <si>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</si>
  <si>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</si>
  <si>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</si>
  <si>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</si>
  <si>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</si>
  <si>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</si>
  <si>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</si>
  <si>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</si>
  <si>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</si>
  <si>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</si>
  <si>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</si>
  <si>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</si>
  <si>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</si>
  <si>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</si>
  <si>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</si>
  <si>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</si>
  <si>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</si>
  <si>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</si>
  <si>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</si>
  <si>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</si>
  <si>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</si>
  <si>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</si>
  <si>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</si>
  <si>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</si>
  <si>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</si>
  <si>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</si>
  <si>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</si>
  <si>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</si>
  <si>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</si>
  <si>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</si>
  <si>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</si>
  <si>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</si>
  <si>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</si>
  <si>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</si>
  <si>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</si>
  <si>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</si>
  <si>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</si>
  <si>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</si>
  <si>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</si>
  <si>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</si>
  <si>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</si>
  <si>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</si>
  <si>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</si>
  <si>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</si>
  <si>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</si>
  <si>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</si>
  <si>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</si>
  <si>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</si>
  <si>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</si>
  <si>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</si>
  <si>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</si>
  <si>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</si>
  <si>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</si>
  <si>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</si>
  <si>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</si>
  <si>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</si>
  <si>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</si>
  <si>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</si>
  <si>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</si>
  <si>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</si>
  <si>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</si>
  <si>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</si>
  <si>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</si>
  <si>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</si>
  <si>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</si>
  <si>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</si>
  <si>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</si>
  <si>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</si>
  <si>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</si>
  <si>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</si>
  <si>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</si>
  <si>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</si>
  <si>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</si>
  <si>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</si>
  <si>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</si>
  <si>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</si>
  <si>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</si>
  <si>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</si>
  <si>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</si>
  <si>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</si>
  <si>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</si>
  <si>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</si>
  <si>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</si>
  <si>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</si>
  <si>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</si>
  <si>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</si>
  <si>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</si>
  <si>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</si>
  <si>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</si>
  <si>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</si>
  <si>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</si>
  <si>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</si>
  <si>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</si>
  <si>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</si>
  <si>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</si>
  <si>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</si>
  <si>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</si>
  <si>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</si>
  <si>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</si>
  <si>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</si>
  <si>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</si>
  <si>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</si>
  <si>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</si>
  <si>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</si>
  <si>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</si>
  <si>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</si>
  <si>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</si>
  <si>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</si>
  <si>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</si>
  <si>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</si>
  <si>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</si>
  <si>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</si>
  <si>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</si>
  <si>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</si>
  <si>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</si>
  <si>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</si>
  <si>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</si>
  <si>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</si>
  <si>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</si>
  <si>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</si>
  <si>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</si>
  <si>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</si>
  <si>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</si>
  <si>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</si>
  <si>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</si>
  <si>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</si>
  <si>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</si>
  <si>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</si>
  <si>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</si>
  <si>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</si>
  <si>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</si>
  <si>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</si>
  <si>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</si>
  <si>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</si>
  <si>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</si>
  <si>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</si>
  <si>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</si>
  <si>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</si>
  <si>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</si>
  <si>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</si>
  <si>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</si>
  <si>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</si>
  <si>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</si>
  <si>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</si>
  <si>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</si>
  <si>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</si>
  <si>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</si>
  <si>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</si>
  <si>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</si>
  <si>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</si>
  <si>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</si>
  <si>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</si>
  <si>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</si>
  <si>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</si>
  <si>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</si>
  <si>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</si>
  <si>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</si>
  <si>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</si>
  <si>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</si>
  <si>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</si>
  <si>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</si>
  <si>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</si>
  <si>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</si>
  <si>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</si>
  <si>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</si>
  <si>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</si>
  <si>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</si>
  <si>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</si>
  <si>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</si>
  <si>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</si>
  <si>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</si>
  <si>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</si>
  <si>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</si>
  <si>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</si>
  <si>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</si>
  <si>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</si>
  <si>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</si>
  <si>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</si>
  <si>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</si>
  <si>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</si>
  <si>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</si>
  <si>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</si>
  <si>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</si>
  <si>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</si>
  <si>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</si>
  <si>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</si>
  <si>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</si>
  <si>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</si>
  <si>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</si>
  <si>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</si>
  <si>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</si>
  <si>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</si>
  <si>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</si>
  <si>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</si>
  <si>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</si>
  <si>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</si>
  <si>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</si>
  <si>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</si>
  <si>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</si>
  <si>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</si>
  <si>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</si>
  <si>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</si>
  <si>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</si>
  <si>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</si>
  <si>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</si>
  <si>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</si>
  <si>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</si>
  <si>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</si>
  <si>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</si>
  <si>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</si>
  <si>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</si>
  <si>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</si>
  <si>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</si>
  <si>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</si>
  <si>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</si>
  <si>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</si>
  <si>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</si>
  <si>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</si>
  <si>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</si>
  <si>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</si>
  <si>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</si>
  <si>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</si>
  <si>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</si>
  <si>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</si>
  <si>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</si>
  <si>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</si>
  <si>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</si>
  <si>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</si>
  <si>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</si>
  <si>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</si>
  <si>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</si>
  <si>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</si>
  <si>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</si>
  <si>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</si>
  <si>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</si>
  <si>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</si>
  <si>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</si>
  <si>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</si>
  <si>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</si>
  <si>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</si>
  <si>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</si>
  <si>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</si>
  <si>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</si>
  <si>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</si>
  <si>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</si>
  <si>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</si>
  <si>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</si>
  <si>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</si>
  <si>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</si>
  <si>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</si>
  <si>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</si>
  <si>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</si>
  <si>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</si>
  <si>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</si>
  <si>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</si>
  <si>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</si>
  <si>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</si>
  <si>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</si>
  <si>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</si>
  <si>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</si>
  <si>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</si>
  <si>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</si>
  <si>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</si>
  <si>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</si>
  <si>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</si>
  <si>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</si>
  <si>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</si>
  <si>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</si>
  <si>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</si>
  <si>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</si>
  <si>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</si>
  <si>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</si>
  <si>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</si>
  <si>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</si>
  <si>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</si>
  <si>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</si>
  <si>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</si>
  <si>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</si>
  <si>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</si>
  <si>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</si>
  <si>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</si>
  <si>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</si>
  <si>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</si>
  <si>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</si>
  <si>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</si>
  <si>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</si>
  <si>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</si>
  <si>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</si>
  <si>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</si>
  <si>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</si>
  <si>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</si>
  <si>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</si>
  <si>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</si>
  <si>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</si>
  <si>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</si>
  <si>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</si>
  <si>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</si>
  <si>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</si>
  <si>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</si>
  <si>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</si>
  <si>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</si>
  <si>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</si>
  <si>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</si>
  <si>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</si>
  <si>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</si>
  <si>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</si>
  <si>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</si>
  <si>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</si>
  <si>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</si>
  <si>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</si>
  <si>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</si>
  <si>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</si>
  <si>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</si>
  <si>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</si>
  <si>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</si>
  <si>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</si>
  <si>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</si>
  <si>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</si>
  <si>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</si>
  <si>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</si>
  <si>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</si>
  <si>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</si>
  <si>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</si>
  <si>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</si>
  <si>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</si>
  <si>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</si>
  <si>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</si>
  <si>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</si>
  <si>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</si>
  <si>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</si>
  <si>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</si>
  <si>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</si>
  <si>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</si>
  <si>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</si>
  <si>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</si>
  <si>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</si>
  <si>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</si>
  <si>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</si>
  <si>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</si>
  <si>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</si>
  <si>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</si>
  <si>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</si>
  <si>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</si>
  <si>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</si>
  <si>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</si>
  <si>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</si>
  <si>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</si>
  <si>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</si>
  <si>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</si>
  <si>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</si>
  <si>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</si>
  <si>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</si>
  <si>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</si>
  <si>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</si>
  <si>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</si>
  <si>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</si>
  <si>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</si>
  <si>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</si>
  <si>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</si>
  <si>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</si>
  <si>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</si>
  <si>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</si>
  <si>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</si>
  <si>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</si>
  <si>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</si>
  <si>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</si>
  <si>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</si>
  <si>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</si>
  <si>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</si>
  <si>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</si>
  <si>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</si>
  <si>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</si>
  <si>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</si>
  <si>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</si>
  <si>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</si>
  <si>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</si>
  <si>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</si>
  <si>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</si>
  <si>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</si>
  <si>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</si>
  <si>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</si>
  <si>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</si>
  <si>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</si>
  <si>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</si>
  <si>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</si>
  <si>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</si>
  <si>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</si>
  <si>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</si>
  <si>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</si>
  <si>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</si>
  <si>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</si>
  <si>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</si>
  <si>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</si>
  <si>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</si>
  <si>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</si>
  <si>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</si>
  <si>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</si>
  <si>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</si>
  <si>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</si>
  <si>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</si>
  <si>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</si>
  <si>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</si>
  <si>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</si>
  <si>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</si>
  <si>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</si>
  <si>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</si>
  <si>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</si>
  <si>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</si>
  <si>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</si>
  <si>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</si>
  <si>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</si>
  <si>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</si>
  <si>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</si>
  <si>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</si>
  <si>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</si>
  <si>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</si>
  <si>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</si>
  <si>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</si>
  <si>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</si>
  <si>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</si>
  <si>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</si>
  <si>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</si>
  <si>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</si>
  <si>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</si>
  <si>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</si>
  <si>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</si>
  <si>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</si>
  <si>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</si>
  <si>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</si>
  <si>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</si>
  <si>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</si>
  <si>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</si>
  <si>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</si>
  <si>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</si>
  <si>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</si>
  <si>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</si>
  <si>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</si>
  <si>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</si>
  <si>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</si>
  <si>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</si>
  <si>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</si>
  <si>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</si>
  <si>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</si>
  <si>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</si>
  <si>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</si>
  <si>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</si>
  <si>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</si>
  <si>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</si>
  <si>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</si>
  <si>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</si>
  <si>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</si>
  <si>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</si>
  <si>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</si>
  <si>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</si>
  <si>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</si>
  <si>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</si>
  <si>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</si>
  <si>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</si>
  <si>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</si>
  <si>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</si>
  <si>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</si>
  <si>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</si>
  <si>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</si>
  <si>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</si>
  <si>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</si>
  <si>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</si>
  <si>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</si>
  <si>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</si>
  <si>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</si>
  <si>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</si>
  <si>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</si>
  <si>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</si>
  <si>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</si>
  <si>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</si>
  <si>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</si>
  <si>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</si>
  <si>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</si>
  <si>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</si>
  <si>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</si>
  <si>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</si>
  <si>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</si>
  <si>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</si>
  <si>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</si>
  <si>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</si>
  <si>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</si>
  <si>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</si>
  <si>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</si>
  <si>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</si>
  <si>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</si>
  <si>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</si>
  <si>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</si>
  <si>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</si>
  <si>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</si>
  <si>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</si>
  <si>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</si>
  <si>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</si>
  <si>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</si>
  <si>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</si>
  <si>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</si>
  <si>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</si>
  <si>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</si>
  <si>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</si>
  <si>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</si>
  <si>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</si>
  <si>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</si>
  <si>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</si>
  <si>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</si>
  <si>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</si>
  <si>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</si>
  <si>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</si>
  <si>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</si>
  <si>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</si>
  <si>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</si>
  <si>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</si>
  <si>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</si>
  <si>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</si>
  <si>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</si>
  <si>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</si>
  <si>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</si>
  <si>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</si>
  <si>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</si>
  <si>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</si>
  <si>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</si>
  <si>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</si>
  <si>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</si>
  <si>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</si>
  <si>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</si>
  <si>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</si>
  <si>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</si>
  <si>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</si>
  <si>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</si>
  <si>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</si>
  <si>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</si>
  <si>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</si>
  <si>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</si>
  <si>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</si>
  <si>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</si>
  <si>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</si>
  <si>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</si>
  <si>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</si>
  <si>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</si>
  <si>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</si>
  <si>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</si>
  <si>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</si>
  <si>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</si>
  <si>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</si>
  <si>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</si>
  <si>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</si>
  <si>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</si>
  <si>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</si>
  <si>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</si>
  <si>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</si>
  <si>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</si>
  <si>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</si>
  <si>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</si>
  <si>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</si>
  <si>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</si>
  <si>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</si>
  <si>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</si>
  <si>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</si>
  <si>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</si>
  <si>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</si>
  <si>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</si>
  <si>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</si>
  <si>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</si>
  <si>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</si>
  <si>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</si>
  <si>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</si>
  <si>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</si>
  <si>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</si>
  <si>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</si>
  <si>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</si>
  <si>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</si>
  <si>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</si>
  <si>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</si>
  <si>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</si>
  <si>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</si>
  <si>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</si>
  <si>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</si>
  <si>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</si>
  <si>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</si>
  <si>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</si>
  <si>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</si>
  <si>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</si>
  <si>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</si>
  <si>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</si>
  <si>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</si>
  <si>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</si>
  <si>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</si>
  <si>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</si>
  <si>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</si>
  <si>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</si>
  <si>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</si>
  <si>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</si>
  <si>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</si>
  <si>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</si>
  <si>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</si>
  <si>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</si>
  <si>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</si>
  <si>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</si>
  <si>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</si>
  <si>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</si>
  <si>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</si>
  <si>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</si>
  <si>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</si>
  <si>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</si>
  <si>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</si>
  <si>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</si>
  <si>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</si>
  <si>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</si>
  <si>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</si>
  <si>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</si>
  <si>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</si>
  <si>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</si>
  <si>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</si>
  <si>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</si>
  <si>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</si>
  <si>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</si>
  <si>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</si>
  <si>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</si>
  <si>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</si>
  <si>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</si>
  <si>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</si>
  <si>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</si>
  <si>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</si>
  <si>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</si>
  <si>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</si>
  <si>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</si>
  <si>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</si>
  <si>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</si>
  <si>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</si>
  <si>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</si>
  <si>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</si>
  <si>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</si>
  <si>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</si>
  <si>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</si>
  <si>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</si>
  <si>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</si>
  <si>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</si>
  <si>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</si>
  <si>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</si>
  <si>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</si>
  <si>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</si>
  <si>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</si>
  <si>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</si>
  <si>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</si>
  <si>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</si>
  <si>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</si>
  <si>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</si>
  <si>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</si>
  <si>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</si>
  <si>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</si>
  <si>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</si>
  <si>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</si>
  <si>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</si>
  <si>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</si>
  <si>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</si>
  <si>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</si>
  <si>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</si>
  <si>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</si>
  <si>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</si>
  <si>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</si>
  <si>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</si>
  <si>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</si>
  <si>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</si>
  <si>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</si>
  <si>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</si>
  <si>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</si>
  <si>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</si>
  <si>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</si>
  <si>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</si>
  <si>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</si>
  <si>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</si>
  <si>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</si>
  <si>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</si>
  <si>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</si>
  <si>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</si>
  <si>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</si>
  <si>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</si>
  <si>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</si>
  <si>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</si>
  <si>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</si>
  <si>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</si>
  <si>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</si>
  <si>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</si>
  <si>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</si>
  <si>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</si>
  <si>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</si>
  <si>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</si>
  <si>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</si>
  <si>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</si>
  <si>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</si>
  <si>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</si>
  <si>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</si>
  <si>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</si>
  <si>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</si>
  <si>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</si>
  <si>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</si>
  <si>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</si>
  <si>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</si>
  <si>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</si>
  <si>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</si>
  <si>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</si>
  <si>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</si>
  <si>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</si>
  <si>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</si>
  <si>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</si>
  <si>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</si>
  <si>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</si>
  <si>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</si>
  <si>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</si>
  <si>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</si>
  <si>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</si>
  <si>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</si>
  <si>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</si>
  <si>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</si>
  <si>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</si>
  <si>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</si>
  <si>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</si>
  <si>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</si>
  <si>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</si>
  <si>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</si>
  <si>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</si>
  <si>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</si>
  <si>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</si>
  <si>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</si>
  <si>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</si>
  <si>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</si>
  <si>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</si>
  <si>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</si>
  <si>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</si>
  <si>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</si>
  <si>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</si>
  <si>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</si>
  <si>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</si>
  <si>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</si>
  <si>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</si>
  <si>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</si>
  <si>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</si>
  <si>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</si>
  <si>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</si>
  <si>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</si>
  <si>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</si>
  <si>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</si>
  <si>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</si>
  <si>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</si>
  <si>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</si>
  <si>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</si>
  <si>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</si>
  <si>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</si>
  <si>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</si>
  <si>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</si>
  <si>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</si>
  <si>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</si>
  <si>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</si>
  <si>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</si>
  <si>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</si>
  <si>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</si>
  <si>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</si>
  <si>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</si>
  <si>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</si>
  <si>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</si>
  <si>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</si>
  <si>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</si>
  <si>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</si>
  <si>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</si>
  <si>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</si>
  <si>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</si>
  <si>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</si>
  <si>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</si>
  <si>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</si>
  <si>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</si>
  <si>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</si>
  <si>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</si>
  <si>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</si>
  <si>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</si>
  <si>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</si>
  <si>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</si>
  <si>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</si>
  <si>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</si>
  <si>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</si>
  <si>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</si>
  <si>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</si>
  <si>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</si>
  <si>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</si>
  <si>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</si>
  <si>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</si>
  <si>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</si>
  <si>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</si>
  <si>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</si>
  <si>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</si>
  <si>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</si>
  <si>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</si>
  <si>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</si>
  <si>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</si>
  <si>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</si>
  <si>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</si>
  <si>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</si>
  <si>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</si>
  <si>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</si>
  <si>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</si>
  <si>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</si>
  <si>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</si>
  <si>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</si>
  <si>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</si>
  <si>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</si>
  <si>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</si>
  <si>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</si>
  <si>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</si>
  <si>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</si>
  <si>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</si>
  <si>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</si>
  <si>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</si>
  <si>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</si>
  <si>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</si>
  <si>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</si>
  <si>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</si>
  <si>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</si>
  <si>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</si>
  <si>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</si>
  <si>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</si>
  <si>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</si>
  <si>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</si>
  <si>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</si>
  <si>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</si>
  <si>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</si>
  <si>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</si>
  <si>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</si>
  <si>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</si>
  <si>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</si>
  <si>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</si>
  <si>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</si>
  <si>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</si>
  <si>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</si>
  <si>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</si>
  <si>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</si>
  <si>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</si>
  <si>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</si>
  <si>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</si>
  <si>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</si>
  <si>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</si>
  <si>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</si>
  <si>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</si>
  <si>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</si>
  <si>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</si>
  <si>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</si>
  <si>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</si>
  <si>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</si>
  <si>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</si>
  <si>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</si>
  <si>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</si>
  <si>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</si>
  <si>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</si>
  <si>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</si>
  <si>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</si>
  <si>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</si>
  <si>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</si>
  <si>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</si>
  <si>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</si>
  <si>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</si>
  <si>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</si>
  <si>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</si>
  <si>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</si>
  <si>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</si>
  <si>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</si>
  <si>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</si>
  <si>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</si>
  <si>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</si>
  <si>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</si>
  <si>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</si>
  <si>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</si>
  <si>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</si>
  <si>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</si>
  <si>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</si>
  <si>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</si>
  <si>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</si>
  <si>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</si>
  <si>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</si>
  <si>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</si>
  <si>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</si>
  <si>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</si>
  <si>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</si>
  <si>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</si>
  <si>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</si>
  <si>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</si>
  <si>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</si>
  <si>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</si>
  <si>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</si>
  <si>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</si>
  <si>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</si>
  <si>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</si>
  <si>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</si>
  <si>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</si>
  <si>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</si>
  <si>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</si>
  <si>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</si>
  <si>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</si>
  <si>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</si>
  <si>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</si>
  <si>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</si>
  <si>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</si>
  <si>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</si>
  <si>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</si>
  <si>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</si>
  <si>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</si>
  <si>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</si>
  <si>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</si>
  <si>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</si>
  <si>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</si>
  <si>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</si>
  <si>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</si>
  <si>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</si>
  <si>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</si>
  <si>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</si>
  <si>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</si>
  <si>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</si>
  <si>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</si>
  <si>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</si>
  <si>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</si>
  <si>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</si>
  <si>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</si>
  <si>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</si>
  <si>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</si>
  <si>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</si>
  <si>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</si>
  <si>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</si>
  <si>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</si>
  <si>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</si>
  <si>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</si>
  <si>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</si>
  <si>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</si>
  <si>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</si>
  <si>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</si>
  <si>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</si>
  <si>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</si>
  <si>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</si>
  <si>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</si>
  <si>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</si>
  <si>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</si>
  <si>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</si>
  <si>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</si>
  <si>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</si>
  <si>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</si>
  <si>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</si>
  <si>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</si>
  <si>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</si>
  <si>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</si>
  <si>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</si>
  <si>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</si>
  <si>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</si>
  <si>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</si>
  <si>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</si>
  <si>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</si>
  <si>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</si>
  <si>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</si>
  <si>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</si>
  <si>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</si>
  <si>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</si>
  <si>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</si>
  <si>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</si>
  <si>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</si>
  <si>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</si>
  <si>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</si>
  <si>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</si>
  <si>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</si>
  <si>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</si>
  <si>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</si>
  <si>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</si>
  <si>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</si>
  <si>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</si>
  <si>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</si>
  <si>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</si>
  <si>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</si>
  <si>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</si>
  <si>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</si>
  <si>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</si>
  <si>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</si>
  <si>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</si>
  <si>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</si>
  <si>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</si>
  <si>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</si>
  <si>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</si>
  <si>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</si>
  <si>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</si>
  <si>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</si>
  <si>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</si>
  <si>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</si>
  <si>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</si>
  <si>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</si>
  <si>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</si>
  <si>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</si>
  <si>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</si>
  <si>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</si>
  <si>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</si>
  <si>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</si>
  <si>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</si>
  <si>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</si>
  <si>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</si>
  <si>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</si>
  <si>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</si>
  <si>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</si>
  <si>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</si>
  <si>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</si>
  <si>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</si>
  <si>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</si>
  <si>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</si>
  <si>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</si>
  <si>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</si>
  <si>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</si>
  <si>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</si>
  <si>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</si>
  <si>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</si>
  <si>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</si>
  <si>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</si>
  <si>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</si>
  <si>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</si>
  <si>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</si>
  <si>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</si>
  <si>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</si>
  <si>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</si>
  <si>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</si>
  <si>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</si>
  <si>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</si>
  <si>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</si>
  <si>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</si>
  <si>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</si>
  <si>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</si>
  <si>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</si>
  <si>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</si>
  <si>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</si>
  <si>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</si>
  <si>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</si>
  <si>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</si>
  <si>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</si>
  <si>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</si>
  <si>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</si>
  <si>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</si>
  <si>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</si>
  <si>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</si>
  <si>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</si>
  <si>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</si>
  <si>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</si>
  <si>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</si>
  <si>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</si>
  <si>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</si>
  <si>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</si>
  <si>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</si>
  <si>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</si>
  <si>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</si>
  <si>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</si>
  <si>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</si>
  <si>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</si>
  <si>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</si>
  <si>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</si>
  <si>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</si>
  <si>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</si>
  <si>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</si>
  <si>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</si>
  <si>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</si>
  <si>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</si>
  <si>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</si>
  <si>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</si>
  <si>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</si>
  <si>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</si>
  <si>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</si>
  <si>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</si>
  <si>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</si>
  <si>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</si>
  <si>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</si>
  <si>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</si>
  <si>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</si>
  <si>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</si>
  <si>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</si>
  <si>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</si>
  <si>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</si>
  <si>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</si>
  <si>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</si>
  <si>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</si>
  <si>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</si>
  <si>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</si>
  <si>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</si>
  <si>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</si>
  <si>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</si>
  <si>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</si>
  <si>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</si>
  <si>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</si>
  <si>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</si>
  <si>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</si>
  <si>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</si>
  <si>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</si>
  <si>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</si>
  <si>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</si>
  <si>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</si>
  <si>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</si>
  <si>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</si>
  <si>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</si>
  <si>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</si>
  <si>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</si>
  <si>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</si>
  <si>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</si>
  <si>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</si>
  <si>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</si>
  <si>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</si>
  <si>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</si>
  <si>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</si>
  <si>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</si>
  <si>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</si>
  <si>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</si>
  <si>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</si>
  <si>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</si>
  <si>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</si>
  <si>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</si>
  <si>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</si>
  <si>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</si>
  <si>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</si>
  <si>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</si>
  <si>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</si>
  <si>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</si>
  <si>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</si>
  <si>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</si>
  <si>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</si>
  <si>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</si>
  <si>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</si>
  <si>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</si>
  <si>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</si>
  <si>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</si>
  <si>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</si>
  <si>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</si>
  <si>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</si>
  <si>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</si>
  <si>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</si>
  <si>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</si>
  <si>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</si>
  <si>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</si>
  <si>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</si>
  <si>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</si>
  <si>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</si>
  <si>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</si>
  <si>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</si>
  <si>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</si>
  <si>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</si>
  <si>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</si>
  <si>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</si>
  <si>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</si>
  <si>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</si>
  <si>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</si>
  <si>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</si>
  <si>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</si>
  <si>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</si>
  <si>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</si>
  <si>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</si>
  <si>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</si>
  <si>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</si>
  <si>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</si>
  <si>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</si>
  <si>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</si>
  <si>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</si>
  <si>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</si>
  <si>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</si>
  <si>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</si>
  <si>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</si>
  <si>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</si>
  <si>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</si>
  <si>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</si>
  <si>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</si>
  <si>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</si>
  <si>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</si>
  <si>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</si>
  <si>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</si>
  <si>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</si>
  <si>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</si>
  <si>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</si>
  <si>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</si>
  <si>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</si>
  <si>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</si>
  <si>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</si>
  <si>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</si>
  <si>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</si>
  <si>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</si>
  <si>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</si>
  <si>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</si>
  <si>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</si>
  <si>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</si>
  <si>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</si>
  <si>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</si>
  <si>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</si>
  <si>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</si>
  <si>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</si>
  <si>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</si>
  <si>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</si>
  <si>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</si>
  <si>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</si>
  <si>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</si>
  <si>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</si>
  <si>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</si>
  <si>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</si>
  <si>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</si>
  <si>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</si>
  <si>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</si>
  <si>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</si>
  <si>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</si>
  <si>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</si>
  <si>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</si>
  <si>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</si>
  <si>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</si>
  <si>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</si>
  <si>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</si>
  <si>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</si>
  <si>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</si>
  <si>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</si>
  <si>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</si>
  <si>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</si>
  <si>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</si>
  <si>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</si>
  <si>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</si>
  <si>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</si>
  <si>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</si>
  <si>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</si>
  <si>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</si>
  <si>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</si>
  <si>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</si>
  <si>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</si>
  <si>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</si>
  <si>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</si>
  <si>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</si>
  <si>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</si>
  <si>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</si>
  <si>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</si>
  <si>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</si>
  <si>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</si>
  <si>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</si>
  <si>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</si>
  <si>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</si>
  <si>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</si>
  <si>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</si>
  <si>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</si>
  <si>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</si>
  <si>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</si>
  <si>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</si>
  <si>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</si>
  <si>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</si>
  <si>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</si>
  <si>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</si>
  <si>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</si>
  <si>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</si>
  <si>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</si>
  <si>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</si>
  <si>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</si>
  <si>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</si>
  <si>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</si>
  <si>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</si>
  <si>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</si>
  <si>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</si>
  <si>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</si>
  <si>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</si>
  <si>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</si>
  <si>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</si>
  <si>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</si>
  <si>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</si>
  <si>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</si>
  <si>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</si>
  <si>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</si>
  <si>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</si>
  <si>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</si>
  <si>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</si>
  <si>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</si>
  <si>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</si>
  <si>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</si>
  <si>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</si>
  <si>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</si>
  <si>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</si>
  <si>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</si>
  <si>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</si>
  <si>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</si>
  <si>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</si>
  <si>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</si>
  <si>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</si>
  <si>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</si>
  <si>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</si>
  <si>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</si>
  <si>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</si>
  <si>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</si>
  <si>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</si>
  <si>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</si>
  <si>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</si>
  <si>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</si>
  <si>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</si>
  <si>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</si>
  <si>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</si>
  <si>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</si>
  <si>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</si>
  <si>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</si>
  <si>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</si>
  <si>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</si>
  <si>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</si>
  <si>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</si>
  <si>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</si>
  <si>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</si>
  <si>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</si>
  <si>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</si>
  <si>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</si>
  <si>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</si>
  <si>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</si>
  <si>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</si>
  <si>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</si>
  <si>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</si>
  <si>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</si>
  <si>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</si>
  <si>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</si>
  <si>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</si>
  <si>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</si>
  <si>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</si>
  <si>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</si>
  <si>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</si>
  <si>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</si>
  <si>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</si>
  <si>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</si>
  <si>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</si>
  <si>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</si>
  <si>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</si>
  <si>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</si>
  <si>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</si>
  <si>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</si>
  <si>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</si>
  <si>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</si>
  <si>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</si>
  <si>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</si>
  <si>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</si>
  <si>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</si>
  <si>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</si>
  <si>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</si>
  <si>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</si>
  <si>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</si>
  <si>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</si>
  <si>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</si>
  <si>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</si>
  <si>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</si>
  <si>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</si>
  <si>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</si>
  <si>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</si>
  <si>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</si>
  <si>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</si>
  <si>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</si>
  <si>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</si>
  <si>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</si>
  <si>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</si>
  <si>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</si>
  <si>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</si>
  <si>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</si>
  <si>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</si>
  <si>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</si>
  <si>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</si>
  <si>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</si>
  <si>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</si>
  <si>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</si>
  <si>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</si>
  <si>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</si>
  <si>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</si>
  <si>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</si>
  <si>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</si>
  <si>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</si>
  <si>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</si>
  <si>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</si>
  <si>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</si>
  <si>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</si>
  <si>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</si>
  <si>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</si>
  <si>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</si>
  <si>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</si>
  <si>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</si>
  <si>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</si>
  <si>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</si>
  <si>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</si>
  <si>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</si>
  <si>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</si>
  <si>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</si>
  <si>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</si>
  <si>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</si>
  <si>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Община:</t>
  </si>
  <si>
    <t>Код по ЕБК:</t>
  </si>
  <si>
    <t>Разшифровка на наличностите в края на периода            (от §95-07 до §95-12) в касовия отчет за чужди средства на общината към:</t>
  </si>
  <si>
    <t xml:space="preserve">Наличност в края на периода 
(от §95-07 до §95-12) </t>
  </si>
  <si>
    <t>Всичко</t>
  </si>
  <si>
    <t>Очакван момент на изразходване на средствата:</t>
  </si>
  <si>
    <t>Предназначение на средствата:</t>
  </si>
  <si>
    <t>Всичко наличности по набирателни сметки, в т.ч. от:</t>
  </si>
  <si>
    <t>x</t>
  </si>
  <si>
    <t>1. Депозити</t>
  </si>
  <si>
    <t>2. Гаранции</t>
  </si>
  <si>
    <t>3. Други средства</t>
  </si>
  <si>
    <t>Общо:</t>
  </si>
  <si>
    <t>контрола:</t>
  </si>
  <si>
    <t>end</t>
  </si>
  <si>
    <t>Бланка версия 2.01 от 2021г.</t>
  </si>
  <si>
    <t>b618</t>
  </si>
  <si>
    <t>ЗСПЗЗ и др.</t>
  </si>
  <si>
    <t>Депозит търг</t>
  </si>
  <si>
    <t>Гаранции по договори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</si>
</sst>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Hebar"/>
      <family val="0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0"/>
      <name val="Hebar"/>
      <family val="0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8" fillId="2" borderId="0" applyNumberFormat="0" applyBorder="0" applyAlignment="0" applyProtection="0"/>
    <xf numFmtId="0" fontId="218" fillId="3" borderId="0" applyNumberFormat="0" applyBorder="0" applyAlignment="0" applyProtection="0"/>
    <xf numFmtId="0" fontId="218" fillId="4" borderId="0" applyNumberFormat="0" applyBorder="0" applyAlignment="0" applyProtection="0"/>
    <xf numFmtId="0" fontId="218" fillId="5" borderId="0" applyNumberFormat="0" applyBorder="0" applyAlignment="0" applyProtection="0"/>
    <xf numFmtId="0" fontId="218" fillId="6" borderId="0" applyNumberFormat="0" applyBorder="0" applyAlignment="0" applyProtection="0"/>
    <xf numFmtId="0" fontId="218" fillId="7" borderId="0" applyNumberFormat="0" applyBorder="0" applyAlignment="0" applyProtection="0"/>
    <xf numFmtId="0" fontId="218" fillId="8" borderId="0" applyNumberFormat="0" applyBorder="0" applyAlignment="0" applyProtection="0"/>
    <xf numFmtId="0" fontId="218" fillId="9" borderId="0" applyNumberFormat="0" applyBorder="0" applyAlignment="0" applyProtection="0"/>
    <xf numFmtId="0" fontId="218" fillId="10" borderId="0" applyNumberFormat="0" applyBorder="0" applyAlignment="0" applyProtection="0"/>
    <xf numFmtId="0" fontId="218" fillId="11" borderId="0" applyNumberFormat="0" applyBorder="0" applyAlignment="0" applyProtection="0"/>
    <xf numFmtId="0" fontId="218" fillId="12" borderId="0" applyNumberFormat="0" applyBorder="0" applyAlignment="0" applyProtection="0"/>
    <xf numFmtId="0" fontId="218" fillId="13" borderId="0" applyNumberFormat="0" applyBorder="0" applyAlignment="0" applyProtection="0"/>
    <xf numFmtId="0" fontId="219" fillId="14" borderId="0" applyNumberFormat="0" applyBorder="0" applyAlignment="0" applyProtection="0"/>
    <xf numFmtId="0" fontId="219" fillId="15" borderId="0" applyNumberFormat="0" applyBorder="0" applyAlignment="0" applyProtection="0"/>
    <xf numFmtId="0" fontId="219" fillId="16" borderId="0" applyNumberFormat="0" applyBorder="0" applyAlignment="0" applyProtection="0"/>
    <xf numFmtId="0" fontId="219" fillId="17" borderId="0" applyNumberFormat="0" applyBorder="0" applyAlignment="0" applyProtection="0"/>
    <xf numFmtId="0" fontId="219" fillId="18" borderId="0" applyNumberFormat="0" applyBorder="0" applyAlignment="0" applyProtection="0"/>
    <xf numFmtId="0" fontId="219" fillId="19" borderId="0" applyNumberFormat="0" applyBorder="0" applyAlignment="0" applyProtection="0"/>
    <xf numFmtId="0" fontId="22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21" fillId="0" borderId="0">
      <alignment/>
      <protection/>
    </xf>
    <xf numFmtId="0" fontId="2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9" fillId="20" borderId="0" applyNumberFormat="0" applyBorder="0" applyAlignment="0" applyProtection="0"/>
    <xf numFmtId="0" fontId="219" fillId="21" borderId="0" applyNumberFormat="0" applyBorder="0" applyAlignment="0" applyProtection="0"/>
    <xf numFmtId="0" fontId="219" fillId="22" borderId="0" applyNumberFormat="0" applyBorder="0" applyAlignment="0" applyProtection="0"/>
    <xf numFmtId="0" fontId="219" fillId="23" borderId="0" applyNumberFormat="0" applyBorder="0" applyAlignment="0" applyProtection="0"/>
    <xf numFmtId="0" fontId="219" fillId="24" borderId="0" applyNumberFormat="0" applyBorder="0" applyAlignment="0" applyProtection="0"/>
    <xf numFmtId="0" fontId="219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2" fillId="27" borderId="2" applyNumberFormat="0" applyAlignment="0" applyProtection="0"/>
    <xf numFmtId="0" fontId="223" fillId="28" borderId="0" applyNumberFormat="0" applyBorder="0" applyAlignment="0" applyProtection="0"/>
    <xf numFmtId="0" fontId="224" fillId="0" borderId="0" applyNumberFormat="0" applyFill="0" applyBorder="0" applyAlignment="0" applyProtection="0"/>
    <xf numFmtId="0" fontId="225" fillId="0" borderId="3" applyNumberFormat="0" applyFill="0" applyAlignment="0" applyProtection="0"/>
    <xf numFmtId="0" fontId="226" fillId="0" borderId="4" applyNumberFormat="0" applyFill="0" applyAlignment="0" applyProtection="0"/>
    <xf numFmtId="0" fontId="227" fillId="0" borderId="5" applyNumberFormat="0" applyFill="0" applyAlignment="0" applyProtection="0"/>
    <xf numFmtId="0" fontId="22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8" fillId="29" borderId="6" applyNumberFormat="0" applyAlignment="0" applyProtection="0"/>
    <xf numFmtId="0" fontId="229" fillId="29" borderId="2" applyNumberFormat="0" applyAlignment="0" applyProtection="0"/>
    <xf numFmtId="0" fontId="230" fillId="30" borderId="7" applyNumberFormat="0" applyAlignment="0" applyProtection="0"/>
    <xf numFmtId="0" fontId="231" fillId="31" borderId="0" applyNumberFormat="0" applyBorder="0" applyAlignment="0" applyProtection="0"/>
    <xf numFmtId="0" fontId="232" fillId="32" borderId="0" applyNumberFormat="0" applyBorder="0" applyAlignment="0" applyProtection="0"/>
    <xf numFmtId="0" fontId="233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6" fillId="0" borderId="8" applyNumberFormat="0" applyFill="0" applyAlignment="0" applyProtection="0"/>
    <xf numFmtId="0" fontId="237" fillId="0" borderId="9" applyNumberFormat="0" applyFill="0" applyAlignment="0" applyProtection="0"/>
    <xf numFmtId="0" fontId="238" fillId="0" borderId="0" applyNumberFormat="0" applyFill="0" applyBorder="0" applyAlignment="0" applyProtection="0"/>
  </cellStyleXfs>
  <cellXfs count="187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40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41" fillId="26" borderId="12" xfId="0" applyNumberFormat="1" applyFont="1" applyFill="1" applyBorder="1" applyAlignment="1" applyProtection="1">
      <alignment horizontal="center" vertical="center"/>
      <protection/>
    </xf>
    <xf numFmtId="0" fontId="242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3" fillId="42" borderId="14" xfId="42" applyFont="1" applyFill="1" applyBorder="1" applyAlignment="1">
      <alignment horizontal="left" vertical="center" wrapText="1"/>
      <protection/>
    </xf>
    <xf numFmtId="0" fontId="244" fillId="42" borderId="15" xfId="42" applyFont="1" applyFill="1" applyBorder="1" applyAlignment="1">
      <alignment horizontal="center" vertical="center" wrapText="1"/>
      <protection/>
    </xf>
    <xf numFmtId="0" fontId="243" fillId="42" borderId="16" xfId="34" applyFont="1" applyFill="1" applyBorder="1" applyAlignment="1">
      <alignment horizontal="center" vertical="center" wrapText="1"/>
      <protection/>
    </xf>
    <xf numFmtId="0" fontId="243" fillId="42" borderId="17" xfId="34" applyFont="1" applyFill="1" applyBorder="1" applyAlignment="1">
      <alignment horizontal="center" vertical="center"/>
      <protection/>
    </xf>
    <xf numFmtId="0" fontId="243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5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6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7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7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7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6" fillId="26" borderId="17" xfId="34" applyNumberFormat="1" applyFont="1" applyFill="1" applyBorder="1" applyAlignment="1">
      <alignment horizontal="right" vertical="center"/>
      <protection/>
    </xf>
    <xf numFmtId="3" fontId="246" fillId="26" borderId="12" xfId="34" applyNumberFormat="1" applyFont="1" applyFill="1" applyBorder="1" applyAlignment="1" applyProtection="1">
      <alignment horizontal="right" vertical="center"/>
      <protection/>
    </xf>
    <xf numFmtId="3" fontId="246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7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6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8" fillId="42" borderId="49" xfId="42" applyFont="1" applyFill="1" applyBorder="1" applyAlignment="1" applyProtection="1" quotePrefix="1">
      <alignment horizontal="right" vertical="center"/>
      <protection/>
    </xf>
    <xf numFmtId="0" fontId="242" fillId="42" borderId="50" xfId="42" applyFont="1" applyFill="1" applyBorder="1" applyAlignment="1" applyProtection="1">
      <alignment horizontal="right" vertical="center"/>
      <protection/>
    </xf>
    <xf numFmtId="0" fontId="243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40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41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41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50" fillId="47" borderId="14" xfId="34" applyFont="1" applyFill="1" applyBorder="1" applyAlignment="1" applyProtection="1">
      <alignment vertical="center"/>
      <protection/>
    </xf>
    <xf numFmtId="0" fontId="250" fillId="47" borderId="15" xfId="34" applyFont="1" applyFill="1" applyBorder="1" applyAlignment="1" applyProtection="1">
      <alignment horizontal="center" vertical="center"/>
      <protection/>
    </xf>
    <xf numFmtId="0" fontId="251" fillId="47" borderId="16" xfId="34" applyFont="1" applyFill="1" applyBorder="1" applyAlignment="1" applyProtection="1">
      <alignment horizontal="center" vertical="center" wrapText="1"/>
      <protection/>
    </xf>
    <xf numFmtId="0" fontId="252" fillId="47" borderId="20" xfId="34" applyFont="1" applyFill="1" applyBorder="1" applyAlignment="1" applyProtection="1">
      <alignment horizontal="center" vertical="center"/>
      <protection/>
    </xf>
    <xf numFmtId="0" fontId="252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3" fillId="48" borderId="17" xfId="34" applyNumberFormat="1" applyFont="1" applyFill="1" applyBorder="1" applyAlignment="1" applyProtection="1">
      <alignment horizontal="center" vertical="center" wrapText="1"/>
      <protection/>
    </xf>
    <xf numFmtId="1" fontId="253" fillId="48" borderId="12" xfId="34" applyNumberFormat="1" applyFont="1" applyFill="1" applyBorder="1" applyAlignment="1" applyProtection="1">
      <alignment horizontal="center" vertical="center" wrapText="1"/>
      <protection/>
    </xf>
    <xf numFmtId="1" fontId="253" fillId="48" borderId="18" xfId="34" applyNumberFormat="1" applyFont="1" applyFill="1" applyBorder="1" applyAlignment="1" applyProtection="1">
      <alignment horizontal="center" vertical="center" wrapText="1"/>
      <protection/>
    </xf>
    <xf numFmtId="0" fontId="254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50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3" fillId="48" borderId="40" xfId="42" applyNumberFormat="1" applyFont="1" applyFill="1" applyBorder="1" applyAlignment="1" applyProtection="1" quotePrefix="1">
      <alignment horizontal="right" vertical="center"/>
      <protection/>
    </xf>
    <xf numFmtId="3" fontId="253" fillId="48" borderId="61" xfId="34" applyNumberFormat="1" applyFont="1" applyFill="1" applyBorder="1" applyAlignment="1" applyProtection="1">
      <alignment horizontal="right" vertical="center"/>
      <protection/>
    </xf>
    <xf numFmtId="3" fontId="250" fillId="48" borderId="17" xfId="34" applyNumberFormat="1" applyFont="1" applyFill="1" applyBorder="1" applyAlignment="1" applyProtection="1">
      <alignment horizontal="right" vertical="center"/>
      <protection/>
    </xf>
    <xf numFmtId="3" fontId="250" fillId="48" borderId="12" xfId="34" applyNumberFormat="1" applyFont="1" applyFill="1" applyBorder="1" applyAlignment="1" applyProtection="1">
      <alignment horizontal="right" vertical="center"/>
      <protection/>
    </xf>
    <xf numFmtId="3" fontId="250" fillId="48" borderId="18" xfId="34" applyNumberFormat="1" applyFont="1" applyFill="1" applyBorder="1" applyAlignment="1" applyProtection="1">
      <alignment horizontal="right" vertical="center"/>
      <protection/>
    </xf>
    <xf numFmtId="0" fontId="255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3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3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3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6" fillId="39" borderId="84" xfId="42" applyNumberFormat="1" applyFont="1" applyFill="1" applyBorder="1" applyAlignment="1" applyProtection="1" quotePrefix="1">
      <alignment horizontal="right" vertical="center"/>
      <protection/>
    </xf>
    <xf numFmtId="0" fontId="256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3" fillId="26" borderId="40" xfId="42" applyNumberFormat="1" applyFont="1" applyFill="1" applyBorder="1" applyAlignment="1" applyProtection="1">
      <alignment horizontal="right"/>
      <protection/>
    </xf>
    <xf numFmtId="3" fontId="253" fillId="26" borderId="61" xfId="34" applyNumberFormat="1" applyFont="1" applyFill="1" applyBorder="1" applyAlignment="1" applyProtection="1">
      <alignment horizontal="right" vertical="center"/>
      <protection/>
    </xf>
    <xf numFmtId="3" fontId="250" fillId="26" borderId="17" xfId="34" applyNumberFormat="1" applyFont="1" applyFill="1" applyBorder="1" applyAlignment="1" applyProtection="1">
      <alignment horizontal="right" vertical="center"/>
      <protection/>
    </xf>
    <xf numFmtId="3" fontId="250" fillId="26" borderId="12" xfId="34" applyNumberFormat="1" applyFont="1" applyFill="1" applyBorder="1" applyAlignment="1" applyProtection="1">
      <alignment horizontal="right" vertical="center"/>
      <protection/>
    </xf>
    <xf numFmtId="3" fontId="250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7" fillId="47" borderId="49" xfId="42" applyNumberFormat="1" applyFont="1" applyFill="1" applyBorder="1" applyAlignment="1" applyProtection="1">
      <alignment horizontal="right" vertical="center"/>
      <protection/>
    </xf>
    <xf numFmtId="0" fontId="252" fillId="47" borderId="50" xfId="42" applyFont="1" applyFill="1" applyBorder="1" applyAlignment="1" applyProtection="1">
      <alignment horizontal="right" vertical="center"/>
      <protection/>
    </xf>
    <xf numFmtId="0" fontId="253" fillId="47" borderId="51" xfId="44" applyFont="1" applyFill="1" applyBorder="1" applyAlignment="1" applyProtection="1">
      <alignment horizontal="center" vertical="center" wrapText="1"/>
      <protection/>
    </xf>
    <xf numFmtId="3" fontId="253" fillId="47" borderId="89" xfId="34" applyNumberFormat="1" applyFont="1" applyFill="1" applyBorder="1" applyAlignment="1" applyProtection="1">
      <alignment horizontal="right" vertical="center"/>
      <protection/>
    </xf>
    <xf numFmtId="3" fontId="250" fillId="47" borderId="49" xfId="34" applyNumberFormat="1" applyFont="1" applyFill="1" applyBorder="1" applyAlignment="1" applyProtection="1">
      <alignment horizontal="right" vertical="center"/>
      <protection/>
    </xf>
    <xf numFmtId="3" fontId="250" fillId="47" borderId="50" xfId="34" applyNumberFormat="1" applyFont="1" applyFill="1" applyBorder="1" applyAlignment="1" applyProtection="1">
      <alignment horizontal="right" vertical="center"/>
      <protection/>
    </xf>
    <xf numFmtId="3" fontId="250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8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2" fillId="26" borderId="12" xfId="34" applyFont="1" applyFill="1" applyBorder="1" applyAlignment="1" applyProtection="1">
      <alignment horizontal="center" vertical="center"/>
      <protection/>
    </xf>
    <xf numFmtId="0" fontId="259" fillId="49" borderId="14" xfId="34" applyFont="1" applyFill="1" applyBorder="1" applyAlignment="1" applyProtection="1">
      <alignment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6" xfId="34" applyFont="1" applyFill="1" applyBorder="1" applyAlignment="1" applyProtection="1">
      <alignment horizontal="center" vertical="center" wrapText="1"/>
      <protection/>
    </xf>
    <xf numFmtId="0" fontId="261" fillId="49" borderId="15" xfId="0" applyFont="1" applyFill="1" applyBorder="1" applyAlignment="1" applyProtection="1">
      <alignment horizontal="left" vertical="center"/>
      <protection/>
    </xf>
    <xf numFmtId="0" fontId="262" fillId="49" borderId="15" xfId="34" applyFont="1" applyFill="1" applyBorder="1" applyAlignment="1" applyProtection="1">
      <alignment horizontal="center" vertical="center"/>
      <protection/>
    </xf>
    <xf numFmtId="0" fontId="263" fillId="49" borderId="15" xfId="0" applyFont="1" applyFill="1" applyBorder="1" applyAlignment="1" applyProtection="1">
      <alignment horizontal="center" vertical="center"/>
      <protection/>
    </xf>
    <xf numFmtId="0" fontId="259" fillId="49" borderId="16" xfId="34" applyFont="1" applyFill="1" applyBorder="1" applyAlignment="1" applyProtection="1">
      <alignment horizontal="center" vertical="center"/>
      <protection/>
    </xf>
    <xf numFmtId="0" fontId="264" fillId="49" borderId="23" xfId="34" applyFont="1" applyFill="1" applyBorder="1" applyAlignment="1" applyProtection="1" quotePrefix="1">
      <alignment horizontal="center" vertical="center"/>
      <protection/>
    </xf>
    <xf numFmtId="0" fontId="264" fillId="49" borderId="24" xfId="34" applyFont="1" applyFill="1" applyBorder="1" applyAlignment="1" applyProtection="1">
      <alignment horizontal="center" vertical="center"/>
      <protection/>
    </xf>
    <xf numFmtId="0" fontId="265" fillId="0" borderId="91" xfId="42" applyFont="1" applyFill="1" applyBorder="1" applyAlignment="1" applyProtection="1">
      <alignment horizontal="center" vertical="center" wrapText="1"/>
      <protection/>
    </xf>
    <xf numFmtId="1" fontId="260" fillId="5" borderId="23" xfId="34" applyNumberFormat="1" applyFont="1" applyFill="1" applyBorder="1" applyAlignment="1" applyProtection="1">
      <alignment horizontal="center" vertical="center" wrapText="1"/>
      <protection/>
    </xf>
    <xf numFmtId="1" fontId="260" fillId="5" borderId="92" xfId="34" applyNumberFormat="1" applyFont="1" applyFill="1" applyBorder="1" applyAlignment="1" applyProtection="1">
      <alignment horizontal="center" vertical="center" wrapText="1"/>
      <protection/>
    </xf>
    <xf numFmtId="1" fontId="260" fillId="5" borderId="22" xfId="34" applyNumberFormat="1" applyFont="1" applyFill="1" applyBorder="1" applyAlignment="1" applyProtection="1">
      <alignment horizontal="center" vertical="center" wrapText="1"/>
      <protection/>
    </xf>
    <xf numFmtId="0" fontId="266" fillId="49" borderId="19" xfId="34" applyFont="1" applyFill="1" applyBorder="1" applyAlignment="1" applyProtection="1">
      <alignment horizontal="center" vertical="center" wrapText="1"/>
      <protection/>
    </xf>
    <xf numFmtId="0" fontId="267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9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4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8" fillId="5" borderId="40" xfId="42" applyNumberFormat="1" applyFont="1" applyFill="1" applyBorder="1" applyAlignment="1" applyProtection="1" quotePrefix="1">
      <alignment horizontal="right" vertical="center"/>
      <protection/>
    </xf>
    <xf numFmtId="3" fontId="259" fillId="5" borderId="17" xfId="34" applyNumberFormat="1" applyFont="1" applyFill="1" applyBorder="1" applyAlignment="1" applyProtection="1">
      <alignment vertical="center"/>
      <protection/>
    </xf>
    <xf numFmtId="3" fontId="259" fillId="5" borderId="12" xfId="34" applyNumberFormat="1" applyFont="1" applyFill="1" applyBorder="1" applyAlignment="1" applyProtection="1">
      <alignment vertical="center"/>
      <protection/>
    </xf>
    <xf numFmtId="3" fontId="259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7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7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8" fillId="5" borderId="40" xfId="42" applyNumberFormat="1" applyFont="1" applyFill="1" applyBorder="1" applyAlignment="1" quotePrefix="1">
      <alignment horizontal="right" vertical="center"/>
      <protection/>
    </xf>
    <xf numFmtId="3" fontId="259" fillId="5" borderId="17" xfId="34" applyNumberFormat="1" applyFont="1" applyFill="1" applyBorder="1" applyAlignment="1">
      <alignment vertical="center"/>
      <protection/>
    </xf>
    <xf numFmtId="3" fontId="259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7" fillId="45" borderId="22" xfId="34" applyNumberFormat="1" applyFont="1" applyFill="1" applyBorder="1" applyAlignment="1" applyProtection="1">
      <alignment horizontal="center" vertical="center"/>
      <protection/>
    </xf>
    <xf numFmtId="3" fontId="259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9" fillId="5" borderId="17" xfId="34" applyNumberFormat="1" applyFont="1" applyFill="1" applyBorder="1" applyAlignment="1" applyProtection="1">
      <alignment vertical="center"/>
      <protection locked="0"/>
    </xf>
    <xf numFmtId="3" fontId="259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7" fillId="45" borderId="29" xfId="34" applyNumberFormat="1" applyFont="1" applyFill="1" applyBorder="1" applyAlignment="1" applyProtection="1">
      <alignment horizontal="center" vertical="center"/>
      <protection/>
    </xf>
    <xf numFmtId="188" fontId="247" fillId="45" borderId="27" xfId="34" applyNumberFormat="1" applyFont="1" applyFill="1" applyBorder="1" applyAlignment="1" applyProtection="1">
      <alignment horizontal="center" vertical="center"/>
      <protection/>
    </xf>
    <xf numFmtId="188" fontId="247" fillId="45" borderId="33" xfId="34" applyNumberFormat="1" applyFont="1" applyFill="1" applyBorder="1" applyAlignment="1" applyProtection="1">
      <alignment horizontal="center" vertical="center"/>
      <protection/>
    </xf>
    <xf numFmtId="188" fontId="247" fillId="45" borderId="31" xfId="34" applyNumberFormat="1" applyFont="1" applyFill="1" applyBorder="1" applyAlignment="1" applyProtection="1">
      <alignment horizontal="center" vertical="center"/>
      <protection/>
    </xf>
    <xf numFmtId="188" fontId="247" fillId="45" borderId="42" xfId="34" applyNumberFormat="1" applyFont="1" applyFill="1" applyBorder="1" applyAlignment="1" applyProtection="1">
      <alignment horizontal="center" vertical="center"/>
      <protection/>
    </xf>
    <xf numFmtId="188" fontId="247" fillId="45" borderId="43" xfId="34" applyNumberFormat="1" applyFont="1" applyFill="1" applyBorder="1" applyAlignment="1" applyProtection="1">
      <alignment horizontal="center" vertical="center"/>
      <protection/>
    </xf>
    <xf numFmtId="0" fontId="269" fillId="49" borderId="49" xfId="42" applyFont="1" applyFill="1" applyBorder="1" applyAlignment="1" quotePrefix="1">
      <alignment horizontal="right" vertical="center"/>
      <protection/>
    </xf>
    <xf numFmtId="0" fontId="264" fillId="49" borderId="50" xfId="42" applyFont="1" applyFill="1" applyBorder="1" applyAlignment="1">
      <alignment horizontal="right" vertical="center"/>
      <protection/>
    </xf>
    <xf numFmtId="0" fontId="260" fillId="49" borderId="51" xfId="42" applyFont="1" applyFill="1" applyBorder="1" applyAlignment="1">
      <alignment horizontal="center" vertical="center" wrapText="1"/>
      <protection/>
    </xf>
    <xf numFmtId="3" fontId="259" fillId="49" borderId="49" xfId="34" applyNumberFormat="1" applyFont="1" applyFill="1" applyBorder="1" applyAlignment="1">
      <alignment vertical="center"/>
      <protection/>
    </xf>
    <xf numFmtId="3" fontId="259" fillId="49" borderId="50" xfId="34" applyNumberFormat="1" applyFont="1" applyFill="1" applyBorder="1" applyAlignment="1">
      <alignment vertical="center"/>
      <protection/>
    </xf>
    <xf numFmtId="0" fontId="267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9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9" fillId="49" borderId="49" xfId="42" applyFont="1" applyFill="1" applyBorder="1" applyAlignment="1" applyProtection="1" quotePrefix="1">
      <alignment horizontal="right" vertical="center"/>
      <protection/>
    </xf>
    <xf numFmtId="0" fontId="264" fillId="49" borderId="50" xfId="42" applyFont="1" applyFill="1" applyBorder="1" applyAlignment="1" applyProtection="1">
      <alignment horizontal="right" vertical="center"/>
      <protection/>
    </xf>
    <xf numFmtId="0" fontId="260" fillId="49" borderId="51" xfId="42" applyFont="1" applyFill="1" applyBorder="1" applyAlignment="1" applyProtection="1">
      <alignment horizontal="center" vertical="center" wrapText="1"/>
      <protection/>
    </xf>
    <xf numFmtId="3" fontId="260" fillId="49" borderId="89" xfId="34" applyNumberFormat="1" applyFont="1" applyFill="1" applyBorder="1" applyAlignment="1" applyProtection="1">
      <alignment vertical="center"/>
      <protection/>
    </xf>
    <xf numFmtId="3" fontId="259" fillId="49" borderId="49" xfId="34" applyNumberFormat="1" applyFont="1" applyFill="1" applyBorder="1" applyAlignment="1" applyProtection="1">
      <alignment vertical="center"/>
      <protection/>
    </xf>
    <xf numFmtId="3" fontId="259" fillId="49" borderId="50" xfId="34" applyNumberFormat="1" applyFont="1" applyFill="1" applyBorder="1" applyAlignment="1" applyProtection="1">
      <alignment vertical="center"/>
      <protection/>
    </xf>
    <xf numFmtId="3" fontId="259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2" fillId="51" borderId="15" xfId="34" applyFont="1" applyFill="1" applyBorder="1" applyAlignment="1" applyProtection="1">
      <alignment horizontal="center" vertical="center"/>
      <protection/>
    </xf>
    <xf numFmtId="0" fontId="263" fillId="51" borderId="15" xfId="0" applyFont="1" applyFill="1" applyBorder="1" applyAlignment="1" applyProtection="1">
      <alignment horizontal="center" vertical="center"/>
      <protection/>
    </xf>
    <xf numFmtId="0" fontId="259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70" fillId="39" borderId="103" xfId="38" applyFont="1" applyFill="1" applyBorder="1" applyProtection="1">
      <alignment/>
      <protection/>
    </xf>
    <xf numFmtId="190" fontId="270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71" fillId="52" borderId="104" xfId="34" applyFont="1" applyFill="1" applyBorder="1" applyAlignment="1" applyProtection="1" quotePrefix="1">
      <alignment vertical="center"/>
      <protection/>
    </xf>
    <xf numFmtId="0" fontId="272" fillId="52" borderId="105" xfId="34" applyFont="1" applyFill="1" applyBorder="1" applyAlignment="1" applyProtection="1">
      <alignment horizontal="center" vertical="center"/>
      <protection/>
    </xf>
    <xf numFmtId="0" fontId="271" fillId="52" borderId="106" xfId="34" applyFont="1" applyFill="1" applyBorder="1" applyAlignment="1" applyProtection="1" quotePrefix="1">
      <alignment horizontal="center" vertical="center" wrapText="1"/>
      <protection/>
    </xf>
    <xf numFmtId="0" fontId="273" fillId="52" borderId="14" xfId="34" applyFont="1" applyFill="1" applyBorder="1" applyAlignment="1" applyProtection="1">
      <alignment horizontal="left" vertical="center"/>
      <protection/>
    </xf>
    <xf numFmtId="0" fontId="274" fillId="52" borderId="15" xfId="0" applyFont="1" applyFill="1" applyBorder="1" applyAlignment="1" applyProtection="1">
      <alignment horizontal="center" vertical="center"/>
      <protection/>
    </xf>
    <xf numFmtId="0" fontId="272" fillId="52" borderId="16" xfId="34" applyFont="1" applyFill="1" applyBorder="1" applyAlignment="1" applyProtection="1">
      <alignment horizontal="center" vertical="center"/>
      <protection/>
    </xf>
    <xf numFmtId="0" fontId="275" fillId="52" borderId="17" xfId="34" applyFont="1" applyFill="1" applyBorder="1" applyAlignment="1" applyProtection="1" quotePrefix="1">
      <alignment horizontal="center" vertical="center"/>
      <protection/>
    </xf>
    <xf numFmtId="0" fontId="27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71" fillId="39" borderId="23" xfId="34" applyNumberFormat="1" applyFont="1" applyFill="1" applyBorder="1" applyAlignment="1" applyProtection="1">
      <alignment horizontal="center" vertical="center" wrapText="1"/>
      <protection/>
    </xf>
    <xf numFmtId="1" fontId="271" fillId="39" borderId="92" xfId="34" applyNumberFormat="1" applyFont="1" applyFill="1" applyBorder="1" applyAlignment="1" applyProtection="1">
      <alignment horizontal="center" vertical="center" wrapText="1"/>
      <protection/>
    </xf>
    <xf numFmtId="1" fontId="271" fillId="39" borderId="22" xfId="34" applyNumberFormat="1" applyFont="1" applyFill="1" applyBorder="1" applyAlignment="1" applyProtection="1">
      <alignment horizontal="center" vertical="center" wrapText="1"/>
      <protection/>
    </xf>
    <xf numFmtId="0" fontId="27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2" fillId="39" borderId="0" xfId="34" applyFont="1" applyFill="1" applyBorder="1" applyAlignment="1" applyProtection="1">
      <alignment horizontal="left" vertical="center" wrapText="1"/>
      <protection/>
    </xf>
    <xf numFmtId="181" fontId="271" fillId="4" borderId="40" xfId="42" applyNumberFormat="1" applyFont="1" applyFill="1" applyBorder="1" applyAlignment="1" quotePrefix="1">
      <alignment horizontal="right" vertical="center"/>
      <protection/>
    </xf>
    <xf numFmtId="3" fontId="271" fillId="4" borderId="61" xfId="34" applyNumberFormat="1" applyFont="1" applyFill="1" applyBorder="1" applyAlignment="1" applyProtection="1">
      <alignment vertical="center"/>
      <protection/>
    </xf>
    <xf numFmtId="3" fontId="272" fillId="4" borderId="17" xfId="34" applyNumberFormat="1" applyFont="1" applyFill="1" applyBorder="1" applyAlignment="1">
      <alignment vertical="center"/>
      <protection/>
    </xf>
    <xf numFmtId="3" fontId="272" fillId="4" borderId="12" xfId="34" applyNumberFormat="1" applyFont="1" applyFill="1" applyBorder="1" applyAlignment="1" applyProtection="1">
      <alignment vertical="center"/>
      <protection/>
    </xf>
    <xf numFmtId="3" fontId="272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7" fillId="53" borderId="30" xfId="34" applyNumberFormat="1" applyFont="1" applyFill="1" applyBorder="1" applyAlignment="1" applyProtection="1">
      <alignment horizontal="center" vertical="center"/>
      <protection/>
    </xf>
    <xf numFmtId="188" fontId="247" fillId="53" borderId="34" xfId="34" applyNumberFormat="1" applyFont="1" applyFill="1" applyBorder="1" applyAlignment="1" applyProtection="1">
      <alignment horizontal="center" vertical="center"/>
      <protection/>
    </xf>
    <xf numFmtId="188" fontId="247" fillId="53" borderId="44" xfId="34" applyNumberFormat="1" applyFont="1" applyFill="1" applyBorder="1" applyAlignment="1" applyProtection="1">
      <alignment horizontal="center" vertical="center"/>
      <protection/>
    </xf>
    <xf numFmtId="3" fontId="272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2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7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7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71" fillId="4" borderId="61" xfId="34" applyNumberFormat="1" applyFont="1" applyFill="1" applyBorder="1" applyAlignment="1" applyProtection="1">
      <alignment horizontal="right" vertical="center"/>
      <protection/>
    </xf>
    <xf numFmtId="3" fontId="272" fillId="4" borderId="17" xfId="34" applyNumberFormat="1" applyFont="1" applyFill="1" applyBorder="1" applyAlignment="1" applyProtection="1">
      <alignment horizontal="right" vertical="center"/>
      <protection/>
    </xf>
    <xf numFmtId="3" fontId="272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2" fillId="4" borderId="17" xfId="34" applyNumberFormat="1" applyFont="1" applyFill="1" applyBorder="1" applyAlignment="1" applyProtection="1">
      <alignment horizontal="right" vertical="center"/>
      <protection locked="0"/>
    </xf>
    <xf numFmtId="3" fontId="272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71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71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71" fillId="4" borderId="20" xfId="42" applyNumberFormat="1" applyFont="1" applyFill="1" applyBorder="1" applyAlignment="1" quotePrefix="1">
      <alignment horizontal="right" vertical="center"/>
      <protection/>
    </xf>
    <xf numFmtId="3" fontId="271" fillId="4" borderId="19" xfId="34" applyNumberFormat="1" applyFont="1" applyFill="1" applyBorder="1" applyAlignment="1" applyProtection="1">
      <alignment vertical="center"/>
      <protection/>
    </xf>
    <xf numFmtId="3" fontId="272" fillId="4" borderId="23" xfId="34" applyNumberFormat="1" applyFont="1" applyFill="1" applyBorder="1" applyAlignment="1" applyProtection="1">
      <alignment vertical="center"/>
      <protection/>
    </xf>
    <xf numFmtId="3" fontId="272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9" fillId="45" borderId="62" xfId="34" applyNumberFormat="1" applyFont="1" applyFill="1" applyBorder="1" applyAlignment="1" applyProtection="1">
      <alignment horizontal="center" vertical="center"/>
      <protection/>
    </xf>
    <xf numFmtId="188" fontId="239" fillId="45" borderId="64" xfId="34" applyNumberFormat="1" applyFont="1" applyFill="1" applyBorder="1" applyAlignment="1" applyProtection="1">
      <alignment horizontal="center" vertical="center"/>
      <protection/>
    </xf>
    <xf numFmtId="188" fontId="239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7" fillId="45" borderId="87" xfId="34" applyNumberFormat="1" applyFont="1" applyFill="1" applyBorder="1" applyAlignment="1" applyProtection="1">
      <alignment horizontal="center" vertical="center"/>
      <protection/>
    </xf>
    <xf numFmtId="188" fontId="247" fillId="45" borderId="84" xfId="34" applyNumberFormat="1" applyFont="1" applyFill="1" applyBorder="1" applyAlignment="1" applyProtection="1">
      <alignment horizontal="center" vertical="center"/>
      <protection/>
    </xf>
    <xf numFmtId="188" fontId="247" fillId="53" borderId="88" xfId="34" applyNumberFormat="1" applyFont="1" applyFill="1" applyBorder="1" applyAlignment="1" applyProtection="1">
      <alignment horizontal="center" vertical="center"/>
      <protection/>
    </xf>
    <xf numFmtId="188" fontId="247" fillId="53" borderId="39" xfId="34" applyNumberFormat="1" applyFont="1" applyFill="1" applyBorder="1" applyAlignment="1" applyProtection="1">
      <alignment horizontal="center" vertical="center"/>
      <protection/>
    </xf>
    <xf numFmtId="178" fontId="277" fillId="52" borderId="113" xfId="42" applyNumberFormat="1" applyFont="1" applyFill="1" applyBorder="1" applyAlignment="1">
      <alignment horizontal="right" vertical="center"/>
      <protection/>
    </xf>
    <xf numFmtId="181" fontId="275" fillId="52" borderId="50" xfId="42" applyNumberFormat="1" applyFont="1" applyFill="1" applyBorder="1" applyAlignment="1" quotePrefix="1">
      <alignment horizontal="right" vertical="center"/>
      <protection/>
    </xf>
    <xf numFmtId="0" fontId="271" fillId="52" borderId="114" xfId="42" applyFont="1" applyFill="1" applyBorder="1" applyAlignment="1">
      <alignment horizontal="center" vertical="center" wrapText="1"/>
      <protection/>
    </xf>
    <xf numFmtId="3" fontId="271" fillId="52" borderId="89" xfId="34" applyNumberFormat="1" applyFont="1" applyFill="1" applyBorder="1" applyAlignment="1" applyProtection="1">
      <alignment vertical="center"/>
      <protection/>
    </xf>
    <xf numFmtId="3" fontId="272" fillId="52" borderId="49" xfId="34" applyNumberFormat="1" applyFont="1" applyFill="1" applyBorder="1" applyAlignment="1">
      <alignment vertical="center"/>
      <protection/>
    </xf>
    <xf numFmtId="3" fontId="272" fillId="52" borderId="115" xfId="34" applyNumberFormat="1" applyFont="1" applyFill="1" applyBorder="1" applyAlignment="1">
      <alignment vertical="center"/>
      <protection/>
    </xf>
    <xf numFmtId="3" fontId="272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70" fillId="39" borderId="103" xfId="38" applyNumberFormat="1" applyFont="1" applyFill="1" applyBorder="1" applyProtection="1">
      <alignment/>
      <protection/>
    </xf>
    <xf numFmtId="190" fontId="27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8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81" fillId="48" borderId="12" xfId="34" applyFont="1" applyFill="1" applyBorder="1" applyAlignment="1" applyProtection="1">
      <alignment horizontal="center" vertical="center"/>
      <protection locked="0"/>
    </xf>
    <xf numFmtId="3" fontId="28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80" fillId="39" borderId="0" xfId="34" applyFont="1" applyFill="1" applyAlignment="1">
      <alignment vertical="center"/>
      <protection/>
    </xf>
    <xf numFmtId="0" fontId="28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3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40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9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5" fillId="39" borderId="25" xfId="0" applyNumberFormat="1" applyFont="1" applyFill="1" applyBorder="1" applyAlignment="1" applyProtection="1" quotePrefix="1">
      <alignment/>
      <protection/>
    </xf>
    <xf numFmtId="189" fontId="28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5" fillId="39" borderId="105" xfId="0" applyNumberFormat="1" applyFont="1" applyFill="1" applyBorder="1" applyAlignment="1" applyProtection="1" quotePrefix="1">
      <alignment/>
      <protection/>
    </xf>
    <xf numFmtId="189" fontId="28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6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7" fillId="26" borderId="0" xfId="40" applyFont="1" applyFill="1" applyProtection="1">
      <alignment/>
      <protection/>
    </xf>
    <xf numFmtId="0" fontId="245" fillId="26" borderId="0" xfId="37" applyFont="1" applyFill="1" applyAlignment="1" applyProtection="1">
      <alignment horizontal="center" vertical="center"/>
      <protection/>
    </xf>
    <xf numFmtId="0" fontId="288" fillId="26" borderId="0" xfId="46" applyFont="1" applyFill="1" applyBorder="1" applyAlignment="1" applyProtection="1">
      <alignment horizontal="left"/>
      <protection/>
    </xf>
    <xf numFmtId="0" fontId="246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4" fillId="26" borderId="0" xfId="0" applyNumberFormat="1" applyFont="1" applyFill="1" applyBorder="1" applyAlignment="1" applyProtection="1">
      <alignment horizontal="left"/>
      <protection/>
    </xf>
    <xf numFmtId="0" fontId="245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9" fillId="39" borderId="12" xfId="40" applyNumberFormat="1" applyFont="1" applyFill="1" applyBorder="1" applyAlignment="1" applyProtection="1">
      <alignment horizontal="center" vertical="center"/>
      <protection/>
    </xf>
    <xf numFmtId="186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41" fillId="39" borderId="12" xfId="0" applyNumberFormat="1" applyFont="1" applyFill="1" applyBorder="1" applyAlignment="1" applyProtection="1">
      <alignment horizontal="center" vertical="center"/>
      <protection/>
    </xf>
    <xf numFmtId="0" fontId="28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81" fillId="26" borderId="0" xfId="34" applyFont="1" applyFill="1" applyBorder="1" applyAlignment="1" applyProtection="1" quotePrefix="1">
      <alignment/>
      <protection/>
    </xf>
    <xf numFmtId="0" fontId="290" fillId="26" borderId="0" xfId="37" applyFont="1" applyFill="1" applyBorder="1" applyAlignment="1" applyProtection="1">
      <alignment horizontal="right"/>
      <protection/>
    </xf>
    <xf numFmtId="0" fontId="281" fillId="26" borderId="0" xfId="40" applyFont="1" applyFill="1" applyBorder="1" applyAlignment="1" applyProtection="1">
      <alignment horizontal="right"/>
      <protection/>
    </xf>
    <xf numFmtId="186" fontId="291" fillId="39" borderId="12" xfId="46" applyNumberFormat="1" applyFont="1" applyFill="1" applyBorder="1" applyAlignment="1" applyProtection="1">
      <alignment horizontal="center" vertical="center"/>
      <protection/>
    </xf>
    <xf numFmtId="0" fontId="28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2" fillId="26" borderId="0" xfId="40" applyFont="1" applyFill="1" applyBorder="1" applyAlignment="1" applyProtection="1">
      <alignment horizontal="center"/>
      <protection/>
    </xf>
    <xf numFmtId="189" fontId="246" fillId="26" borderId="0" xfId="47" applyNumberFormat="1" applyFont="1" applyFill="1" applyBorder="1" applyAlignment="1" applyProtection="1">
      <alignment/>
      <protection/>
    </xf>
    <xf numFmtId="38" fontId="246" fillId="26" borderId="0" xfId="47" applyNumberFormat="1" applyFont="1" applyFill="1" applyBorder="1" applyProtection="1">
      <alignment/>
      <protection/>
    </xf>
    <xf numFmtId="0" fontId="246" fillId="26" borderId="0" xfId="47" applyNumberFormat="1" applyFont="1" applyFill="1" applyAlignment="1" applyProtection="1">
      <alignment/>
      <protection/>
    </xf>
    <xf numFmtId="0" fontId="290" fillId="26" borderId="0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Alignment="1" applyProtection="1">
      <alignment/>
      <protection/>
    </xf>
    <xf numFmtId="179" fontId="294" fillId="39" borderId="12" xfId="34" applyNumberFormat="1" applyFont="1" applyFill="1" applyBorder="1" applyAlignment="1" applyProtection="1">
      <alignment horizontal="center" vertical="center"/>
      <protection/>
    </xf>
    <xf numFmtId="0" fontId="29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2" fillId="42" borderId="126" xfId="37" applyNumberFormat="1" applyFont="1" applyFill="1" applyBorder="1" applyAlignment="1" applyProtection="1" quotePrefix="1">
      <alignment horizontal="center" wrapText="1"/>
      <protection/>
    </xf>
    <xf numFmtId="195" fontId="261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7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2" fillId="42" borderId="132" xfId="37" applyNumberFormat="1" applyFont="1" applyFill="1" applyBorder="1" applyAlignment="1" applyProtection="1" quotePrefix="1">
      <alignment horizontal="center"/>
      <protection/>
    </xf>
    <xf numFmtId="179" fontId="298" fillId="42" borderId="132" xfId="37" applyNumberFormat="1" applyFont="1" applyFill="1" applyBorder="1" applyAlignment="1" applyProtection="1" quotePrefix="1">
      <alignment horizontal="center"/>
      <protection/>
    </xf>
    <xf numFmtId="196" fontId="245" fillId="61" borderId="132" xfId="37" applyNumberFormat="1" applyFont="1" applyFill="1" applyBorder="1" applyAlignment="1" applyProtection="1" quotePrefix="1">
      <alignment horizontal="center"/>
      <protection/>
    </xf>
    <xf numFmtId="179" fontId="243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7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9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6" fillId="39" borderId="82" xfId="37" applyNumberFormat="1" applyFont="1" applyFill="1" applyBorder="1" applyAlignment="1" applyProtection="1" quotePrefix="1">
      <alignment/>
      <protection/>
    </xf>
    <xf numFmtId="189" fontId="285" fillId="39" borderId="82" xfId="37" applyNumberFormat="1" applyFont="1" applyFill="1" applyBorder="1" applyAlignment="1" applyProtection="1" quotePrefix="1">
      <alignment/>
      <protection/>
    </xf>
    <xf numFmtId="189" fontId="28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9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5" fillId="26" borderId="105" xfId="37" applyNumberFormat="1" applyFont="1" applyFill="1" applyBorder="1" applyAlignment="1" applyProtection="1" quotePrefix="1">
      <alignment/>
      <protection/>
    </xf>
    <xf numFmtId="189" fontId="28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4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300" fillId="65" borderId="159" xfId="37" applyNumberFormat="1" applyFont="1" applyFill="1" applyBorder="1" applyAlignment="1" applyProtection="1">
      <alignment horizontal="center"/>
      <protection/>
    </xf>
    <xf numFmtId="190" fontId="301" fillId="65" borderId="160" xfId="37" applyNumberFormat="1" applyFont="1" applyFill="1" applyBorder="1" applyAlignment="1" applyProtection="1">
      <alignment horizontal="center"/>
      <protection/>
    </xf>
    <xf numFmtId="190" fontId="302" fillId="66" borderId="159" xfId="37" applyNumberFormat="1" applyFont="1" applyFill="1" applyBorder="1" applyAlignment="1" applyProtection="1">
      <alignment horizontal="center"/>
      <protection/>
    </xf>
    <xf numFmtId="190" fontId="303" fillId="66" borderId="160" xfId="37" applyNumberFormat="1" applyFont="1" applyFill="1" applyBorder="1" applyAlignment="1" applyProtection="1">
      <alignment horizontal="center"/>
      <protection/>
    </xf>
    <xf numFmtId="190" fontId="304" fillId="67" borderId="161" xfId="37" applyNumberFormat="1" applyFont="1" applyFill="1" applyBorder="1" applyAlignment="1" applyProtection="1">
      <alignment horizontal="center"/>
      <protection/>
    </xf>
    <xf numFmtId="190" fontId="305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300" fillId="65" borderId="165" xfId="37" applyNumberFormat="1" applyFont="1" applyFill="1" applyBorder="1" applyAlignment="1" applyProtection="1">
      <alignment horizontal="center"/>
      <protection/>
    </xf>
    <xf numFmtId="190" fontId="301" fillId="65" borderId="166" xfId="37" applyNumberFormat="1" applyFont="1" applyFill="1" applyBorder="1" applyAlignment="1" applyProtection="1">
      <alignment horizontal="center"/>
      <protection/>
    </xf>
    <xf numFmtId="190" fontId="302" fillId="66" borderId="165" xfId="37" applyNumberFormat="1" applyFont="1" applyFill="1" applyBorder="1" applyAlignment="1" applyProtection="1">
      <alignment horizontal="center"/>
      <protection/>
    </xf>
    <xf numFmtId="190" fontId="303" fillId="66" borderId="166" xfId="37" applyNumberFormat="1" applyFont="1" applyFill="1" applyBorder="1" applyAlignment="1" applyProtection="1">
      <alignment horizontal="center"/>
      <protection/>
    </xf>
    <xf numFmtId="190" fontId="304" fillId="67" borderId="167" xfId="37" applyNumberFormat="1" applyFont="1" applyFill="1" applyBorder="1" applyAlignment="1" applyProtection="1">
      <alignment horizontal="center"/>
      <protection/>
    </xf>
    <xf numFmtId="190" fontId="305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8" fillId="0" borderId="0" xfId="37" applyProtection="1">
      <alignment/>
      <protection/>
    </xf>
    <xf numFmtId="0" fontId="218" fillId="0" borderId="0" xfId="37" applyNumberFormat="1" applyProtection="1">
      <alignment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6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81" fillId="48" borderId="12" xfId="34" applyNumberFormat="1" applyFont="1" applyFill="1" applyBorder="1" applyAlignment="1" applyProtection="1">
      <alignment horizontal="center" vertical="center"/>
      <protection/>
    </xf>
    <xf numFmtId="3" fontId="28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60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7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50" fillId="48" borderId="17" xfId="34" applyNumberFormat="1" applyFont="1" applyFill="1" applyBorder="1" applyAlignment="1" applyProtection="1">
      <alignment horizontal="right" vertical="center"/>
      <protection locked="0"/>
    </xf>
    <xf numFmtId="3" fontId="250" fillId="48" borderId="12" xfId="34" applyNumberFormat="1" applyFont="1" applyFill="1" applyBorder="1" applyAlignment="1" applyProtection="1">
      <alignment horizontal="right" vertical="center"/>
      <protection locked="0"/>
    </xf>
    <xf numFmtId="3" fontId="250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50" fillId="26" borderId="17" xfId="34" applyNumberFormat="1" applyFont="1" applyFill="1" applyBorder="1" applyAlignment="1" applyProtection="1">
      <alignment horizontal="right" vertical="center"/>
      <protection locked="0"/>
    </xf>
    <xf numFmtId="3" fontId="250" fillId="26" borderId="12" xfId="34" applyNumberFormat="1" applyFont="1" applyFill="1" applyBorder="1" applyAlignment="1" applyProtection="1">
      <alignment horizontal="right" vertical="center"/>
      <protection locked="0"/>
    </xf>
    <xf numFmtId="3" fontId="250" fillId="26" borderId="18" xfId="34" applyNumberFormat="1" applyFont="1" applyFill="1" applyBorder="1" applyAlignment="1" applyProtection="1">
      <alignment horizontal="right" vertical="center"/>
      <protection locked="0"/>
    </xf>
    <xf numFmtId="200" fontId="253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3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80" fillId="39" borderId="91" xfId="34" applyFont="1" applyFill="1" applyBorder="1" applyAlignment="1">
      <alignment horizontal="center" vertical="center" wrapText="1"/>
      <protection/>
    </xf>
    <xf numFmtId="182" fontId="305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7" fillId="45" borderId="17" xfId="34" applyNumberFormat="1" applyFont="1" applyFill="1" applyBorder="1" applyAlignment="1" applyProtection="1">
      <alignment horizontal="center" vertical="center"/>
      <protection/>
    </xf>
    <xf numFmtId="188" fontId="247" fillId="45" borderId="12" xfId="34" applyNumberFormat="1" applyFont="1" applyFill="1" applyBorder="1" applyAlignment="1" applyProtection="1">
      <alignment horizontal="center" vertical="center"/>
      <protection/>
    </xf>
    <xf numFmtId="188" fontId="247" fillId="45" borderId="18" xfId="34" applyNumberFormat="1" applyFont="1" applyFill="1" applyBorder="1" applyAlignment="1" applyProtection="1">
      <alignment horizontal="center" vertical="center"/>
      <protection/>
    </xf>
    <xf numFmtId="0" fontId="252" fillId="47" borderId="49" xfId="42" applyFont="1" applyFill="1" applyBorder="1" applyAlignment="1" applyProtection="1">
      <alignment horizontal="right" vertical="center"/>
      <protection/>
    </xf>
    <xf numFmtId="188" fontId="247" fillId="45" borderId="75" xfId="34" applyNumberFormat="1" applyFont="1" applyFill="1" applyBorder="1" applyAlignment="1" applyProtection="1">
      <alignment horizontal="center" vertical="center"/>
      <protection/>
    </xf>
    <xf numFmtId="188" fontId="247" fillId="45" borderId="72" xfId="34" applyNumberFormat="1" applyFont="1" applyFill="1" applyBorder="1" applyAlignment="1" applyProtection="1">
      <alignment horizontal="center" vertical="center"/>
      <protection/>
    </xf>
    <xf numFmtId="188" fontId="247" fillId="45" borderId="70" xfId="34" applyNumberFormat="1" applyFont="1" applyFill="1" applyBorder="1" applyAlignment="1" applyProtection="1">
      <alignment horizontal="center" vertical="center"/>
      <protection/>
    </xf>
    <xf numFmtId="188" fontId="247" fillId="45" borderId="67" xfId="34" applyNumberFormat="1" applyFont="1" applyFill="1" applyBorder="1" applyAlignment="1" applyProtection="1">
      <alignment horizontal="center" vertical="center"/>
      <protection/>
    </xf>
    <xf numFmtId="188" fontId="247" fillId="53" borderId="87" xfId="34" applyNumberFormat="1" applyFont="1" applyFill="1" applyBorder="1" applyAlignment="1" applyProtection="1">
      <alignment horizontal="center" vertical="center"/>
      <protection/>
    </xf>
    <xf numFmtId="188" fontId="247" fillId="53" borderId="84" xfId="34" applyNumberFormat="1" applyFont="1" applyFill="1" applyBorder="1" applyAlignment="1" applyProtection="1">
      <alignment horizontal="center" vertical="center"/>
      <protection/>
    </xf>
    <xf numFmtId="188" fontId="247" fillId="48" borderId="17" xfId="34" applyNumberFormat="1" applyFont="1" applyFill="1" applyBorder="1" applyAlignment="1" applyProtection="1">
      <alignment horizontal="center" vertical="center"/>
      <protection/>
    </xf>
    <xf numFmtId="188" fontId="247" fillId="48" borderId="12" xfId="34" applyNumberFormat="1" applyFont="1" applyFill="1" applyBorder="1" applyAlignment="1" applyProtection="1">
      <alignment horizontal="center" vertical="center"/>
      <protection/>
    </xf>
    <xf numFmtId="188" fontId="247" fillId="48" borderId="18" xfId="34" applyNumberFormat="1" applyFont="1" applyFill="1" applyBorder="1" applyAlignment="1" applyProtection="1">
      <alignment horizontal="center" vertical="center"/>
      <protection/>
    </xf>
    <xf numFmtId="188" fontId="247" fillId="4" borderId="18" xfId="34" applyNumberFormat="1" applyFont="1" applyFill="1" applyBorder="1" applyAlignment="1" applyProtection="1">
      <alignment horizontal="center" vertical="center"/>
      <protection/>
    </xf>
    <xf numFmtId="188" fontId="247" fillId="5" borderId="18" xfId="34" applyNumberFormat="1" applyFont="1" applyFill="1" applyBorder="1" applyAlignment="1" applyProtection="1">
      <alignment horizontal="center" vertical="center"/>
      <protection/>
    </xf>
    <xf numFmtId="188" fontId="247" fillId="45" borderId="38" xfId="34" applyNumberFormat="1" applyFont="1" applyFill="1" applyBorder="1" applyAlignment="1" applyProtection="1">
      <alignment horizontal="center" vertical="center"/>
      <protection/>
    </xf>
    <xf numFmtId="188" fontId="247" fillId="45" borderId="36" xfId="34" applyNumberFormat="1" applyFont="1" applyFill="1" applyBorder="1" applyAlignment="1" applyProtection="1">
      <alignment horizontal="center" vertical="center"/>
      <protection/>
    </xf>
    <xf numFmtId="188" fontId="247" fillId="26" borderId="17" xfId="34" applyNumberFormat="1" applyFont="1" applyFill="1" applyBorder="1" applyAlignment="1" applyProtection="1">
      <alignment horizontal="center" vertical="center"/>
      <protection/>
    </xf>
    <xf numFmtId="188" fontId="247" fillId="26" borderId="12" xfId="34" applyNumberFormat="1" applyFont="1" applyFill="1" applyBorder="1" applyAlignment="1" applyProtection="1">
      <alignment horizontal="center" vertical="center"/>
      <protection/>
    </xf>
    <xf numFmtId="188" fontId="247" fillId="26" borderId="18" xfId="34" applyNumberFormat="1" applyFont="1" applyFill="1" applyBorder="1" applyAlignment="1" applyProtection="1">
      <alignment horizontal="center" vertical="center"/>
      <protection/>
    </xf>
    <xf numFmtId="0" fontId="253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8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9" fillId="70" borderId="0" xfId="36" applyFont="1" applyFill="1" applyBorder="1">
      <alignment/>
      <protection/>
    </xf>
    <xf numFmtId="0" fontId="309" fillId="70" borderId="0" xfId="36" applyFont="1" applyFill="1" applyBorder="1" applyAlignment="1">
      <alignment/>
      <protection/>
    </xf>
    <xf numFmtId="0" fontId="309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9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10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10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51" fillId="71" borderId="66" xfId="34" applyNumberFormat="1" applyFont="1" applyFill="1" applyBorder="1" applyAlignment="1" quotePrefix="1">
      <alignment horizontal="center"/>
      <protection/>
    </xf>
    <xf numFmtId="0" fontId="311" fillId="71" borderId="66" xfId="34" applyFont="1" applyFill="1" applyBorder="1">
      <alignment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2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3" fillId="71" borderId="97" xfId="34" applyNumberFormat="1" applyFont="1" applyFill="1" applyBorder="1" applyAlignment="1">
      <alignment horizontal="center"/>
      <protection/>
    </xf>
    <xf numFmtId="182" fontId="314" fillId="71" borderId="61" xfId="34" applyNumberFormat="1" applyFont="1" applyFill="1" applyBorder="1" applyAlignment="1">
      <alignment horizontal="left"/>
      <protection/>
    </xf>
    <xf numFmtId="182" fontId="315" fillId="71" borderId="61" xfId="34" applyNumberFormat="1" applyFont="1" applyFill="1" applyBorder="1" applyAlignment="1">
      <alignment horizontal="left"/>
      <protection/>
    </xf>
    <xf numFmtId="0" fontId="311" fillId="71" borderId="142" xfId="34" applyFont="1" applyFill="1" applyBorder="1">
      <alignment/>
      <protection/>
    </xf>
    <xf numFmtId="49" fontId="316" fillId="71" borderId="64" xfId="34" applyNumberFormat="1" applyFont="1" applyFill="1" applyBorder="1" applyAlignment="1" quotePrefix="1">
      <alignment horizontal="center"/>
      <protection/>
    </xf>
    <xf numFmtId="0" fontId="311" fillId="71" borderId="111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17" fillId="71" borderId="64" xfId="34" applyFont="1" applyFill="1" applyBorder="1">
      <alignment/>
      <protection/>
    </xf>
    <xf numFmtId="0" fontId="311" fillId="71" borderId="64" xfId="34" applyFont="1" applyFill="1" applyBorder="1" applyAlignment="1">
      <alignment horizontal="left"/>
      <protection/>
    </xf>
    <xf numFmtId="0" fontId="309" fillId="0" borderId="0" xfId="36" applyFont="1" applyFill="1" applyBorder="1" quotePrefix="1">
      <alignment/>
      <protection/>
    </xf>
    <xf numFmtId="182" fontId="309" fillId="0" borderId="0" xfId="36" applyNumberFormat="1" applyFont="1" applyFill="1" applyBorder="1">
      <alignment/>
      <protection/>
    </xf>
    <xf numFmtId="0" fontId="311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8" fillId="71" borderId="66" xfId="34" applyFont="1" applyFill="1" applyBorder="1">
      <alignment/>
      <protection/>
    </xf>
    <xf numFmtId="182" fontId="319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4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6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20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20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20" fillId="71" borderId="176" xfId="34" applyFont="1" applyFill="1" applyBorder="1" applyAlignment="1">
      <alignment horizontal="left"/>
      <protection/>
    </xf>
    <xf numFmtId="0" fontId="316" fillId="0" borderId="0" xfId="34" applyNumberFormat="1" applyFont="1" applyFill="1" applyBorder="1" applyAlignment="1" quotePrefix="1">
      <alignment horizontal="center"/>
      <protection/>
    </xf>
    <xf numFmtId="0" fontId="320" fillId="0" borderId="0" xfId="34" applyFont="1" applyFill="1" applyBorder="1" applyAlignment="1">
      <alignment horizontal="left"/>
      <protection/>
    </xf>
    <xf numFmtId="0" fontId="309" fillId="70" borderId="12" xfId="36" applyFont="1" applyFill="1" applyBorder="1">
      <alignment/>
      <protection/>
    </xf>
    <xf numFmtId="0" fontId="309" fillId="70" borderId="12" xfId="36" applyFont="1" applyFill="1" applyBorder="1" applyAlignment="1">
      <alignment/>
      <protection/>
    </xf>
    <xf numFmtId="0" fontId="309" fillId="73" borderId="12" xfId="36" applyFont="1" applyFill="1" applyBorder="1">
      <alignment/>
      <protection/>
    </xf>
    <xf numFmtId="0" fontId="309" fillId="0" borderId="12" xfId="36" applyFont="1" applyFill="1" applyBorder="1">
      <alignment/>
      <protection/>
    </xf>
    <xf numFmtId="14" fontId="309" fillId="71" borderId="12" xfId="36" applyNumberFormat="1" applyFont="1" applyFill="1" applyBorder="1" applyAlignment="1">
      <alignment horizontal="left"/>
      <protection/>
    </xf>
    <xf numFmtId="49" fontId="241" fillId="26" borderId="12" xfId="34" applyNumberFormat="1" applyFont="1" applyFill="1" applyBorder="1" applyAlignment="1" applyProtection="1">
      <alignment horizontal="center" vertical="center"/>
      <protection locked="0"/>
    </xf>
    <xf numFmtId="49" fontId="253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3" fillId="71" borderId="97" xfId="34" applyNumberFormat="1" applyFont="1" applyFill="1" applyBorder="1" applyAlignment="1">
      <alignment horizontal="center"/>
      <protection/>
    </xf>
    <xf numFmtId="49" fontId="321" fillId="71" borderId="66" xfId="34" applyNumberFormat="1" applyFont="1" applyFill="1" applyBorder="1" applyAlignment="1" quotePrefix="1">
      <alignment horizontal="center"/>
      <protection/>
    </xf>
    <xf numFmtId="49" fontId="316" fillId="71" borderId="63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16" fillId="71" borderId="176" xfId="34" applyNumberFormat="1" applyFont="1" applyFill="1" applyBorder="1" applyAlignment="1" quotePrefix="1">
      <alignment horizontal="center"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251" fillId="71" borderId="64" xfId="34" applyNumberFormat="1" applyFont="1" applyFill="1" applyBorder="1" applyAlignment="1" quotePrefix="1">
      <alignment horizontal="center"/>
      <protection/>
    </xf>
    <xf numFmtId="49" fontId="305" fillId="39" borderId="13" xfId="34" applyNumberFormat="1" applyFont="1" applyFill="1" applyBorder="1" applyAlignment="1" applyProtection="1">
      <alignment horizontal="center" vertical="center" wrapText="1"/>
      <protection/>
    </xf>
    <xf numFmtId="0" fontId="243" fillId="26" borderId="23" xfId="0" applyFont="1" applyFill="1" applyBorder="1" applyAlignment="1" applyProtection="1">
      <alignment horizontal="center" vertical="center" wrapText="1"/>
      <protection/>
    </xf>
    <xf numFmtId="0" fontId="243" fillId="26" borderId="24" xfId="0" applyFont="1" applyFill="1" applyBorder="1" applyAlignment="1" applyProtection="1">
      <alignment horizontal="center" vertical="center" wrapText="1"/>
      <protection/>
    </xf>
    <xf numFmtId="0" fontId="243" fillId="26" borderId="22" xfId="0" applyFont="1" applyFill="1" applyBorder="1" applyAlignment="1" applyProtection="1">
      <alignment horizontal="center" vertical="center" wrapText="1"/>
      <protection/>
    </xf>
    <xf numFmtId="0" fontId="28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21" fillId="76" borderId="0" xfId="36" applyFill="1">
      <alignment/>
      <protection/>
    </xf>
    <xf numFmtId="0" fontId="221" fillId="76" borderId="0" xfId="36" applyFill="1" applyAlignment="1">
      <alignment/>
      <protection/>
    </xf>
    <xf numFmtId="0" fontId="221" fillId="26" borderId="0" xfId="36" applyFill="1">
      <alignment/>
      <protection/>
    </xf>
    <xf numFmtId="0" fontId="221" fillId="26" borderId="0" xfId="36" applyFill="1" applyAlignment="1">
      <alignment/>
      <protection/>
    </xf>
    <xf numFmtId="188" fontId="247" fillId="29" borderId="31" xfId="34" applyNumberFormat="1" applyFont="1" applyFill="1" applyBorder="1" applyAlignment="1" applyProtection="1">
      <alignment horizontal="center" vertical="center"/>
      <protection/>
    </xf>
    <xf numFmtId="188" fontId="247" fillId="4" borderId="97" xfId="34" applyNumberFormat="1" applyFont="1" applyFill="1" applyBorder="1" applyAlignment="1" applyProtection="1">
      <alignment horizontal="center" vertical="center"/>
      <protection/>
    </xf>
    <xf numFmtId="188" fontId="247" fillId="4" borderId="17" xfId="34" applyNumberFormat="1" applyFont="1" applyFill="1" applyBorder="1" applyAlignment="1" applyProtection="1">
      <alignment horizontal="center" vertical="center"/>
      <protection/>
    </xf>
    <xf numFmtId="188" fontId="247" fillId="4" borderId="13" xfId="34" applyNumberFormat="1" applyFont="1" applyFill="1" applyBorder="1" applyAlignment="1" applyProtection="1">
      <alignment horizontal="center" vertical="center"/>
      <protection/>
    </xf>
    <xf numFmtId="188" fontId="247" fillId="5" borderId="97" xfId="34" applyNumberFormat="1" applyFont="1" applyFill="1" applyBorder="1" applyAlignment="1" applyProtection="1">
      <alignment horizontal="center" vertical="center"/>
      <protection/>
    </xf>
    <xf numFmtId="188" fontId="247" fillId="5" borderId="17" xfId="34" applyNumberFormat="1" applyFont="1" applyFill="1" applyBorder="1" applyAlignment="1" applyProtection="1">
      <alignment horizontal="center" vertical="center"/>
      <protection/>
    </xf>
    <xf numFmtId="188" fontId="247" fillId="5" borderId="13" xfId="34" applyNumberFormat="1" applyFont="1" applyFill="1" applyBorder="1" applyAlignment="1" applyProtection="1">
      <alignment horizontal="center" vertical="center"/>
      <protection/>
    </xf>
    <xf numFmtId="188" fontId="247" fillId="45" borderId="124" xfId="34" applyNumberFormat="1" applyFont="1" applyFill="1" applyBorder="1" applyAlignment="1" applyProtection="1">
      <alignment horizontal="center" vertical="center"/>
      <protection/>
    </xf>
    <xf numFmtId="188" fontId="247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7" fillId="45" borderId="23" xfId="34" applyNumberFormat="1" applyFont="1" applyFill="1" applyBorder="1" applyAlignment="1" applyProtection="1">
      <alignment horizontal="center" vertical="center"/>
      <protection/>
    </xf>
    <xf numFmtId="188" fontId="247" fillId="45" borderId="92" xfId="34" applyNumberFormat="1" applyFont="1" applyFill="1" applyBorder="1" applyAlignment="1" applyProtection="1">
      <alignment horizontal="center" vertical="center"/>
      <protection/>
    </xf>
    <xf numFmtId="188" fontId="247" fillId="45" borderId="177" xfId="34" applyNumberFormat="1" applyFont="1" applyFill="1" applyBorder="1" applyAlignment="1" applyProtection="1">
      <alignment horizontal="center" vertical="center"/>
      <protection/>
    </xf>
    <xf numFmtId="188" fontId="247" fillId="53" borderId="180" xfId="34" applyNumberFormat="1" applyFont="1" applyFill="1" applyBorder="1" applyAlignment="1" applyProtection="1">
      <alignment horizontal="center" vertical="center"/>
      <protection/>
    </xf>
    <xf numFmtId="188" fontId="247" fillId="29" borderId="181" xfId="34" applyNumberFormat="1" applyFont="1" applyFill="1" applyBorder="1" applyAlignment="1" applyProtection="1">
      <alignment horizontal="center" vertical="center"/>
      <protection/>
    </xf>
    <xf numFmtId="188" fontId="247" fillId="29" borderId="182" xfId="34" applyNumberFormat="1" applyFont="1" applyFill="1" applyBorder="1" applyAlignment="1" applyProtection="1">
      <alignment horizontal="center" vertical="center"/>
      <protection/>
    </xf>
    <xf numFmtId="188" fontId="247" fillId="53" borderId="183" xfId="34" applyNumberFormat="1" applyFont="1" applyFill="1" applyBorder="1" applyAlignment="1" applyProtection="1">
      <alignment horizontal="center" vertical="center"/>
      <protection/>
    </xf>
    <xf numFmtId="188" fontId="247" fillId="53" borderId="171" xfId="34" applyNumberFormat="1" applyFont="1" applyFill="1" applyBorder="1" applyAlignment="1" applyProtection="1">
      <alignment horizontal="center" vertical="center"/>
      <protection/>
    </xf>
    <xf numFmtId="181" fontId="322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4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3" fillId="45" borderId="125" xfId="47" applyNumberFormat="1" applyFont="1" applyFill="1" applyBorder="1" applyAlignment="1" applyProtection="1">
      <alignment/>
      <protection/>
    </xf>
    <xf numFmtId="38" fontId="323" fillId="45" borderId="47" xfId="47" applyNumberFormat="1" applyFont="1" applyFill="1" applyBorder="1" applyAlignment="1" applyProtection="1">
      <alignment/>
      <protection/>
    </xf>
    <xf numFmtId="38" fontId="323" fillId="45" borderId="147" xfId="47" applyNumberFormat="1" applyFont="1" applyFill="1" applyBorder="1" applyAlignment="1" applyProtection="1">
      <alignment/>
      <protection/>
    </xf>
    <xf numFmtId="197" fontId="324" fillId="45" borderId="66" xfId="37" applyNumberFormat="1" applyFont="1" applyFill="1" applyBorder="1" applyAlignment="1" applyProtection="1">
      <alignment/>
      <protection/>
    </xf>
    <xf numFmtId="197" fontId="325" fillId="45" borderId="66" xfId="37" applyNumberFormat="1" applyFont="1" applyFill="1" applyBorder="1" applyAlignment="1" applyProtection="1">
      <alignment/>
      <protection/>
    </xf>
    <xf numFmtId="197" fontId="325" fillId="45" borderId="145" xfId="37" applyNumberFormat="1" applyFont="1" applyFill="1" applyBorder="1" applyAlignment="1" applyProtection="1">
      <alignment/>
      <protection/>
    </xf>
    <xf numFmtId="38" fontId="323" fillId="45" borderId="125" xfId="47" applyNumberFormat="1" applyFont="1" applyFill="1" applyBorder="1" applyAlignment="1" applyProtection="1">
      <alignment horizontal="center"/>
      <protection/>
    </xf>
    <xf numFmtId="38" fontId="323" fillId="45" borderId="47" xfId="47" applyNumberFormat="1" applyFont="1" applyFill="1" applyBorder="1" applyAlignment="1" applyProtection="1">
      <alignment horizontal="center"/>
      <protection/>
    </xf>
    <xf numFmtId="38" fontId="323" fillId="45" borderId="147" xfId="47" applyNumberFormat="1" applyFont="1" applyFill="1" applyBorder="1" applyAlignment="1" applyProtection="1">
      <alignment horizontal="center"/>
      <protection/>
    </xf>
    <xf numFmtId="188" fontId="247" fillId="26" borderId="13" xfId="34" applyNumberFormat="1" applyFont="1" applyFill="1" applyBorder="1" applyAlignment="1" applyProtection="1">
      <alignment horizontal="center" vertical="center"/>
      <protection/>
    </xf>
    <xf numFmtId="188" fontId="247" fillId="45" borderId="60" xfId="34" applyNumberFormat="1" applyFont="1" applyFill="1" applyBorder="1" applyAlignment="1" applyProtection="1">
      <alignment horizontal="center" vertical="center"/>
      <protection/>
    </xf>
    <xf numFmtId="188" fontId="247" fillId="45" borderId="184" xfId="34" applyNumberFormat="1" applyFont="1" applyFill="1" applyBorder="1" applyAlignment="1" applyProtection="1">
      <alignment horizontal="center" vertical="center"/>
      <protection/>
    </xf>
    <xf numFmtId="188" fontId="247" fillId="53" borderId="111" xfId="34" applyNumberFormat="1" applyFont="1" applyFill="1" applyBorder="1" applyAlignment="1" applyProtection="1">
      <alignment horizontal="center" vertical="center"/>
      <protection/>
    </xf>
    <xf numFmtId="188" fontId="247" fillId="53" borderId="146" xfId="34" applyNumberFormat="1" applyFont="1" applyFill="1" applyBorder="1" applyAlignment="1" applyProtection="1">
      <alignment horizontal="center" vertical="center"/>
      <protection/>
    </xf>
    <xf numFmtId="188" fontId="247" fillId="53" borderId="33" xfId="34" applyNumberFormat="1" applyFont="1" applyFill="1" applyBorder="1" applyAlignment="1" applyProtection="1">
      <alignment horizontal="center" vertical="center"/>
      <protection/>
    </xf>
    <xf numFmtId="188" fontId="247" fillId="53" borderId="29" xfId="34" applyNumberFormat="1" applyFont="1" applyFill="1" applyBorder="1" applyAlignment="1" applyProtection="1">
      <alignment horizontal="center" vertical="center"/>
      <protection/>
    </xf>
    <xf numFmtId="188" fontId="247" fillId="53" borderId="178" xfId="34" applyNumberFormat="1" applyFont="1" applyFill="1" applyBorder="1" applyAlignment="1" applyProtection="1">
      <alignment horizontal="center" vertical="center"/>
      <protection/>
    </xf>
    <xf numFmtId="188" fontId="247" fillId="53" borderId="177" xfId="34" applyNumberFormat="1" applyFont="1" applyFill="1" applyBorder="1" applyAlignment="1" applyProtection="1">
      <alignment horizontal="center" vertical="center"/>
      <protection/>
    </xf>
    <xf numFmtId="188" fontId="247" fillId="45" borderId="185" xfId="34" applyNumberFormat="1" applyFont="1" applyFill="1" applyBorder="1" applyAlignment="1" applyProtection="1">
      <alignment horizontal="center" vertical="center"/>
      <protection/>
    </xf>
    <xf numFmtId="188" fontId="247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7" fillId="45" borderId="188" xfId="34" applyNumberFormat="1" applyFont="1" applyFill="1" applyBorder="1" applyAlignment="1" applyProtection="1">
      <alignment horizontal="center" vertical="center"/>
      <protection/>
    </xf>
    <xf numFmtId="188" fontId="247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80" fillId="39" borderId="26" xfId="34" applyFont="1" applyFill="1" applyBorder="1" applyAlignment="1">
      <alignment vertical="center"/>
      <protection/>
    </xf>
    <xf numFmtId="0" fontId="326" fillId="0" borderId="0" xfId="0" applyFont="1" applyAlignment="1">
      <alignment/>
    </xf>
    <xf numFmtId="0" fontId="327" fillId="0" borderId="0" xfId="0" applyFont="1" applyFill="1" applyAlignment="1">
      <alignment horizontal="right"/>
    </xf>
    <xf numFmtId="0" fontId="243" fillId="26" borderId="12" xfId="0" applyFont="1" applyFill="1" applyBorder="1" applyAlignment="1" applyProtection="1">
      <alignment horizontal="right"/>
      <protection/>
    </xf>
    <xf numFmtId="0" fontId="327" fillId="0" borderId="0" xfId="0" applyFont="1" applyFill="1" applyAlignment="1">
      <alignment/>
    </xf>
    <xf numFmtId="49" fontId="243" fillId="26" borderId="12" xfId="0" applyNumberFormat="1" applyFont="1" applyFill="1" applyBorder="1" applyAlignment="1" applyProtection="1">
      <alignment horizontal="right"/>
      <protection/>
    </xf>
    <xf numFmtId="0" fontId="326" fillId="0" borderId="0" xfId="0" applyFont="1" applyAlignment="1">
      <alignment horizontal="right" wrapText="1"/>
    </xf>
    <xf numFmtId="14" fontId="243" fillId="26" borderId="12" xfId="0" applyNumberFormat="1" applyFont="1" applyFill="1" applyBorder="1" applyAlignment="1" applyProtection="1">
      <alignment horizontal="right"/>
      <protection/>
    </xf>
    <xf numFmtId="0" fontId="328" fillId="0" borderId="0" xfId="0" applyFont="1" applyAlignment="1">
      <alignment horizontal="center"/>
    </xf>
    <xf numFmtId="0" fontId="326" fillId="0" borderId="0" xfId="0" applyFont="1" applyAlignment="1" quotePrefix="1">
      <alignment horizontal="right"/>
    </xf>
    <xf numFmtId="0" fontId="327" fillId="26" borderId="163" xfId="0" applyFont="1" applyFill="1" applyBorder="1" applyAlignment="1">
      <alignment horizontal="center" vertical="center" wrapText="1"/>
    </xf>
    <xf numFmtId="0" fontId="327" fillId="26" borderId="164" xfId="0" applyFont="1" applyFill="1" applyBorder="1" applyAlignment="1">
      <alignment horizontal="center" vertical="center" wrapText="1"/>
    </xf>
    <xf numFmtId="0" fontId="327" fillId="26" borderId="17" xfId="0" applyFont="1" applyFill="1" applyBorder="1" applyAlignment="1">
      <alignment horizontal="left" vertical="center" wrapText="1"/>
    </xf>
    <xf numFmtId="3" fontId="327" fillId="26" borderId="18" xfId="0" applyNumberFormat="1" applyFont="1" applyFill="1" applyBorder="1" applyAlignment="1">
      <alignment horizontal="right" vertical="center" wrapText="1"/>
    </xf>
    <xf numFmtId="3" fontId="327" fillId="26" borderId="17" xfId="0" applyNumberFormat="1" applyFont="1" applyFill="1" applyBorder="1" applyAlignment="1">
      <alignment horizontal="center" vertical="center" wrapText="1"/>
    </xf>
    <xf numFmtId="0" fontId="327" fillId="26" borderId="18" xfId="0" applyFont="1" applyFill="1" applyBorder="1" applyAlignment="1">
      <alignment horizontal="center" vertical="center" wrapText="1"/>
    </xf>
    <xf numFmtId="0" fontId="326" fillId="0" borderId="29" xfId="0" applyFont="1" applyBorder="1" applyAlignment="1">
      <alignment horizontal="left" vertical="center" wrapText="1"/>
    </xf>
    <xf numFmtId="0" fontId="326" fillId="0" borderId="33" xfId="0" applyFont="1" applyBorder="1" applyAlignment="1">
      <alignment horizontal="left" vertical="center" wrapText="1"/>
    </xf>
    <xf numFmtId="0" fontId="326" fillId="0" borderId="42" xfId="0" applyFont="1" applyBorder="1" applyAlignment="1">
      <alignment horizontal="left" vertical="center" wrapText="1"/>
    </xf>
    <xf numFmtId="0" fontId="327" fillId="26" borderId="189" xfId="0" applyFont="1" applyFill="1" applyBorder="1" applyAlignment="1">
      <alignment horizontal="right" vertical="center" wrapText="1"/>
    </xf>
    <xf numFmtId="3" fontId="327" fillId="26" borderId="190" xfId="0" applyNumberFormat="1" applyFont="1" applyFill="1" applyBorder="1" applyAlignment="1">
      <alignment horizontal="right" vertical="center" wrapText="1"/>
    </xf>
    <xf numFmtId="3" fontId="327" fillId="0" borderId="0" xfId="0" applyNumberFormat="1" applyFont="1" applyBorder="1" applyAlignment="1">
      <alignment horizontal="right" vertical="center" wrapText="1"/>
    </xf>
    <xf numFmtId="0" fontId="329" fillId="0" borderId="0" xfId="0" applyFont="1" applyAlignment="1">
      <alignment horizontal="right"/>
    </xf>
    <xf numFmtId="3" fontId="329" fillId="0" borderId="0" xfId="0" applyNumberFormat="1" applyFont="1" applyAlignment="1">
      <alignment/>
    </xf>
    <xf numFmtId="0" fontId="330" fillId="0" borderId="0" xfId="0" applyFont="1" applyAlignment="1" quotePrefix="1">
      <alignment/>
    </xf>
    <xf numFmtId="3" fontId="327" fillId="0" borderId="29" xfId="0" applyNumberFormat="1" applyFont="1" applyBorder="1" applyAlignment="1" applyProtection="1">
      <alignment horizontal="right" vertical="center" wrapText="1"/>
      <protection locked="0"/>
    </xf>
    <xf numFmtId="0" fontId="327" fillId="0" borderId="30" xfId="0" applyFont="1" applyBorder="1" applyAlignment="1" applyProtection="1">
      <alignment horizontal="center" vertical="center" wrapText="1"/>
      <protection locked="0"/>
    </xf>
    <xf numFmtId="3" fontId="327" fillId="0" borderId="168" xfId="0" applyNumberFormat="1" applyFont="1" applyBorder="1" applyAlignment="1" applyProtection="1">
      <alignment horizontal="right" vertical="center" wrapText="1"/>
      <protection locked="0"/>
    </xf>
    <xf numFmtId="0" fontId="327" fillId="0" borderId="169" xfId="0" applyFont="1" applyBorder="1" applyAlignment="1" applyProtection="1">
      <alignment horizontal="center" vertical="center" wrapText="1"/>
      <protection locked="0"/>
    </xf>
    <xf numFmtId="3" fontId="327" fillId="0" borderId="30" xfId="0" applyNumberFormat="1" applyFont="1" applyBorder="1" applyAlignment="1" applyProtection="1">
      <alignment horizontal="right" vertical="center" wrapText="1"/>
      <protection locked="0"/>
    </xf>
    <xf numFmtId="3" fontId="327" fillId="0" borderId="34" xfId="0" applyNumberFormat="1" applyFont="1" applyBorder="1" applyAlignment="1" applyProtection="1">
      <alignment horizontal="right" vertical="center" wrapText="1"/>
      <protection locked="0"/>
    </xf>
    <xf numFmtId="3" fontId="327" fillId="0" borderId="44" xfId="0" applyNumberFormat="1" applyFont="1" applyBorder="1" applyAlignment="1" applyProtection="1">
      <alignment horizontal="right" vertical="center" wrapText="1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31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9" fillId="64" borderId="122" xfId="47" applyNumberFormat="1" applyFont="1" applyFill="1" applyBorder="1" applyAlignment="1" applyProtection="1">
      <alignment horizontal="center"/>
      <protection/>
    </xf>
    <xf numFmtId="38" fontId="259" fillId="64" borderId="41" xfId="47" applyNumberFormat="1" applyFont="1" applyFill="1" applyBorder="1" applyAlignment="1" applyProtection="1">
      <alignment horizontal="center"/>
      <protection/>
    </xf>
    <xf numFmtId="38" fontId="259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31" fillId="39" borderId="26" xfId="38" applyFont="1" applyFill="1" applyBorder="1" applyAlignment="1" applyProtection="1">
      <alignment horizontal="center"/>
      <protection/>
    </xf>
    <xf numFmtId="0" fontId="331" fillId="39" borderId="0" xfId="38" applyFont="1" applyFill="1" applyBorder="1" applyAlignment="1" applyProtection="1">
      <alignment horizontal="center"/>
      <protection/>
    </xf>
    <xf numFmtId="0" fontId="331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81" fillId="39" borderId="109" xfId="34" applyFont="1" applyFill="1" applyBorder="1" applyAlignment="1" applyProtection="1" quotePrefix="1">
      <alignment horizontal="center" vertical="center"/>
      <protection/>
    </xf>
    <xf numFmtId="0" fontId="281" fillId="39" borderId="25" xfId="34" applyFont="1" applyFill="1" applyBorder="1" applyAlignment="1" applyProtection="1" quotePrefix="1">
      <alignment horizontal="center" vertical="center"/>
      <protection/>
    </xf>
    <xf numFmtId="0" fontId="281" fillId="39" borderId="13" xfId="34" applyFont="1" applyFill="1" applyBorder="1" applyAlignment="1" applyProtection="1" quotePrefix="1">
      <alignment horizontal="center" vertical="center"/>
      <protection/>
    </xf>
    <xf numFmtId="186" fontId="238" fillId="39" borderId="109" xfId="77" applyNumberFormat="1" applyFill="1" applyBorder="1" applyAlignment="1" applyProtection="1">
      <alignment horizontal="center" vertical="center"/>
      <protection/>
    </xf>
    <xf numFmtId="186" fontId="288" fillId="39" borderId="13" xfId="34" applyNumberFormat="1" applyFont="1" applyFill="1" applyBorder="1" applyAlignment="1" applyProtection="1">
      <alignment horizontal="center" vertical="center"/>
      <protection/>
    </xf>
    <xf numFmtId="3" fontId="238" fillId="39" borderId="109" xfId="77" applyNumberFormat="1" applyFill="1" applyBorder="1" applyAlignment="1" applyProtection="1">
      <alignment horizontal="center"/>
      <protection/>
    </xf>
    <xf numFmtId="0" fontId="288" fillId="39" borderId="25" xfId="46" applyFont="1" applyFill="1" applyBorder="1" applyAlignment="1" applyProtection="1">
      <alignment horizontal="center"/>
      <protection/>
    </xf>
    <xf numFmtId="0" fontId="288" fillId="39" borderId="13" xfId="46" applyFont="1" applyFill="1" applyBorder="1" applyAlignment="1" applyProtection="1">
      <alignment horizontal="center"/>
      <protection/>
    </xf>
    <xf numFmtId="1" fontId="253" fillId="48" borderId="109" xfId="34" applyNumberFormat="1" applyFont="1" applyFill="1" applyBorder="1" applyAlignment="1" applyProtection="1">
      <alignment horizontal="center" vertical="center"/>
      <protection/>
    </xf>
    <xf numFmtId="1" fontId="253" fillId="48" borderId="13" xfId="34" applyNumberFormat="1" applyFont="1" applyFill="1" applyBorder="1" applyAlignment="1" applyProtection="1">
      <alignment horizontal="center" vertical="center"/>
      <protection/>
    </xf>
    <xf numFmtId="0" fontId="332" fillId="26" borderId="0" xfId="37" applyFont="1" applyFill="1" applyBorder="1" applyAlignment="1" applyProtection="1">
      <alignment horizontal="center"/>
      <protection/>
    </xf>
    <xf numFmtId="194" fontId="290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40" fillId="42" borderId="126" xfId="0" applyFont="1" applyFill="1" applyBorder="1" applyAlignment="1" applyProtection="1">
      <alignment horizontal="center" vertical="center" wrapText="1"/>
      <protection/>
    </xf>
    <xf numFmtId="0" fontId="240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8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3" fillId="48" borderId="109" xfId="34" applyNumberFormat="1" applyFont="1" applyFill="1" applyBorder="1" applyAlignment="1" applyProtection="1">
      <alignment horizontal="center" vertical="center"/>
      <protection locked="0"/>
    </xf>
    <xf numFmtId="1" fontId="253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8" fillId="5" borderId="25" xfId="42" applyFont="1" applyFill="1" applyBorder="1" applyAlignment="1" quotePrefix="1">
      <alignment horizontal="left" vertical="center" wrapText="1"/>
      <protection/>
    </xf>
    <xf numFmtId="0" fontId="333" fillId="5" borderId="25" xfId="34" applyFont="1" applyFill="1" applyBorder="1" applyAlignment="1">
      <alignment horizontal="left" vertical="center" wrapText="1"/>
      <protection/>
    </xf>
    <xf numFmtId="3" fontId="279" fillId="26" borderId="109" xfId="34" applyNumberFormat="1" applyFont="1" applyFill="1" applyBorder="1" applyAlignment="1" applyProtection="1">
      <alignment horizontal="center" vertical="center"/>
      <protection locked="0"/>
    </xf>
    <xf numFmtId="3" fontId="279" fillId="26" borderId="25" xfId="34" applyNumberFormat="1" applyFont="1" applyFill="1" applyBorder="1" applyAlignment="1" applyProtection="1">
      <alignment horizontal="center" vertical="center"/>
      <protection locked="0"/>
    </xf>
    <xf numFmtId="3" fontId="279" fillId="26" borderId="13" xfId="34" applyNumberFormat="1" applyFont="1" applyFill="1" applyBorder="1" applyAlignment="1" applyProtection="1">
      <alignment horizontal="center" vertical="center"/>
      <protection locked="0"/>
    </xf>
    <xf numFmtId="3" fontId="334" fillId="26" borderId="109" xfId="34" applyNumberFormat="1" applyFont="1" applyFill="1" applyBorder="1" applyAlignment="1" applyProtection="1">
      <alignment horizontal="center" vertical="center"/>
      <protection locked="0"/>
    </xf>
    <xf numFmtId="3" fontId="334" fillId="26" borderId="25" xfId="34" applyNumberFormat="1" applyFont="1" applyFill="1" applyBorder="1" applyAlignment="1" applyProtection="1">
      <alignment horizontal="center" vertical="center"/>
      <protection locked="0"/>
    </xf>
    <xf numFmtId="3" fontId="334" fillId="26" borderId="13" xfId="34" applyNumberFormat="1" applyFont="1" applyFill="1" applyBorder="1" applyAlignment="1" applyProtection="1">
      <alignment horizontal="center" vertical="center"/>
      <protection locked="0"/>
    </xf>
    <xf numFmtId="0" fontId="271" fillId="4" borderId="25" xfId="42" applyFont="1" applyFill="1" applyBorder="1" applyAlignment="1" quotePrefix="1">
      <alignment horizontal="left" vertical="center" wrapText="1"/>
      <protection/>
    </xf>
    <xf numFmtId="0" fontId="335" fillId="4" borderId="25" xfId="34" applyFont="1" applyFill="1" applyBorder="1" applyAlignment="1">
      <alignment horizontal="left" vertical="center" wrapText="1"/>
      <protection/>
    </xf>
    <xf numFmtId="0" fontId="271" fillId="4" borderId="25" xfId="34" applyFont="1" applyFill="1" applyBorder="1" applyAlignment="1">
      <alignment horizontal="left" vertical="center"/>
      <protection/>
    </xf>
    <xf numFmtId="0" fontId="271" fillId="4" borderId="25" xfId="34" applyFont="1" applyFill="1" applyBorder="1" applyAlignment="1">
      <alignment horizontal="left" vertical="center" wrapText="1"/>
      <protection/>
    </xf>
    <xf numFmtId="0" fontId="271" fillId="4" borderId="97" xfId="34" applyFont="1" applyFill="1" applyBorder="1" applyAlignment="1">
      <alignment horizontal="left" vertical="center" wrapText="1"/>
      <protection/>
    </xf>
    <xf numFmtId="0" fontId="271" fillId="4" borderId="25" xfId="42" applyFont="1" applyFill="1" applyBorder="1" applyAlignment="1">
      <alignment horizontal="left" vertical="center"/>
      <protection/>
    </xf>
    <xf numFmtId="0" fontId="336" fillId="4" borderId="25" xfId="34" applyFont="1" applyFill="1" applyBorder="1" applyAlignment="1">
      <alignment horizontal="left" vertical="center" wrapText="1"/>
      <protection/>
    </xf>
    <xf numFmtId="0" fontId="271" fillId="4" borderId="25" xfId="34" applyFont="1" applyFill="1" applyBorder="1" applyAlignment="1">
      <alignment vertical="center" wrapText="1"/>
      <protection/>
    </xf>
    <xf numFmtId="0" fontId="336" fillId="4" borderId="25" xfId="34" applyFont="1" applyFill="1" applyBorder="1" applyAlignment="1">
      <alignment vertical="center" wrapText="1"/>
      <protection/>
    </xf>
    <xf numFmtId="0" fontId="271" fillId="4" borderId="25" xfId="42" applyFont="1" applyFill="1" applyBorder="1" applyAlignment="1" quotePrefix="1">
      <alignment horizontal="left" vertical="center"/>
      <protection/>
    </xf>
    <xf numFmtId="0" fontId="271" fillId="4" borderId="21" xfId="42" applyFont="1" applyFill="1" applyBorder="1" applyAlignment="1">
      <alignment vertical="center" wrapText="1"/>
      <protection/>
    </xf>
    <xf numFmtId="0" fontId="271" fillId="4" borderId="97" xfId="42" applyFont="1" applyFill="1" applyBorder="1" applyAlignment="1">
      <alignment horizontal="left" vertical="center"/>
      <protection/>
    </xf>
    <xf numFmtId="0" fontId="271" fillId="4" borderId="25" xfId="42" applyFont="1" applyFill="1" applyBorder="1" applyAlignment="1">
      <alignment horizontal="left" vertical="center" wrapText="1"/>
      <protection/>
    </xf>
    <xf numFmtId="0" fontId="271" fillId="4" borderId="25" xfId="42" applyFont="1" applyFill="1" applyBorder="1" applyAlignment="1">
      <alignment vertical="center" wrapText="1"/>
      <protection/>
    </xf>
    <xf numFmtId="0" fontId="335" fillId="4" borderId="25" xfId="34" applyFont="1" applyFill="1" applyBorder="1" applyAlignment="1">
      <alignment vertical="center" wrapText="1"/>
      <protection/>
    </xf>
    <xf numFmtId="0" fontId="250" fillId="48" borderId="109" xfId="34" applyFont="1" applyFill="1" applyBorder="1" applyAlignment="1" applyProtection="1">
      <alignment horizontal="center" vertical="center" wrapText="1"/>
      <protection/>
    </xf>
    <xf numFmtId="0" fontId="250" fillId="48" borderId="25" xfId="34" applyFont="1" applyFill="1" applyBorder="1" applyAlignment="1" applyProtection="1">
      <alignment horizontal="center" vertical="center" wrapText="1"/>
      <protection/>
    </xf>
    <xf numFmtId="0" fontId="250" fillId="48" borderId="13" xfId="34" applyFont="1" applyFill="1" applyBorder="1" applyAlignment="1" applyProtection="1">
      <alignment horizontal="center" vertical="center" wrapText="1"/>
      <protection/>
    </xf>
    <xf numFmtId="0" fontId="281" fillId="26" borderId="109" xfId="34" applyFont="1" applyFill="1" applyBorder="1" applyAlignment="1" applyProtection="1">
      <alignment vertical="center" wrapText="1"/>
      <protection/>
    </xf>
    <xf numFmtId="0" fontId="281" fillId="26" borderId="25" xfId="34" applyFont="1" applyFill="1" applyBorder="1" applyAlignment="1" applyProtection="1">
      <alignment vertical="center" wrapText="1"/>
      <protection/>
    </xf>
    <xf numFmtId="0" fontId="281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8" fillId="5" borderId="25" xfId="42" applyFont="1" applyFill="1" applyBorder="1" applyAlignment="1" applyProtection="1" quotePrefix="1">
      <alignment horizontal="left" vertical="center" wrapText="1"/>
      <protection/>
    </xf>
    <xf numFmtId="0" fontId="33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3" fillId="48" borderId="25" xfId="34" applyFont="1" applyFill="1" applyBorder="1" applyAlignment="1" applyProtection="1">
      <alignment wrapText="1"/>
      <protection/>
    </xf>
    <xf numFmtId="0" fontId="253" fillId="48" borderId="97" xfId="34" applyFont="1" applyFill="1" applyBorder="1" applyAlignment="1" applyProtection="1">
      <alignment wrapText="1"/>
      <protection/>
    </xf>
    <xf numFmtId="0" fontId="253" fillId="26" borderId="109" xfId="34" applyFont="1" applyFill="1" applyBorder="1" applyAlignment="1" applyProtection="1">
      <alignment horizontal="left" vertical="center"/>
      <protection/>
    </xf>
    <xf numFmtId="0" fontId="253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3" fillId="48" borderId="25" xfId="34" applyFont="1" applyFill="1" applyBorder="1" applyAlignment="1" applyProtection="1">
      <alignment horizontal="left"/>
      <protection/>
    </xf>
    <xf numFmtId="0" fontId="253" fillId="48" borderId="97" xfId="34" applyFont="1" applyFill="1" applyBorder="1" applyAlignment="1" applyProtection="1">
      <alignment horizontal="left"/>
      <protection/>
    </xf>
    <xf numFmtId="0" fontId="253" fillId="48" borderId="25" xfId="34" applyFont="1" applyFill="1" applyBorder="1" applyAlignment="1" applyProtection="1">
      <alignment horizontal="left" vertical="center"/>
      <protection/>
    </xf>
    <xf numFmtId="0" fontId="253" fillId="48" borderId="97" xfId="34" applyFont="1" applyFill="1" applyBorder="1" applyAlignment="1" applyProtection="1">
      <alignment horizontal="left" vertical="center"/>
      <protection/>
    </xf>
    <xf numFmtId="0" fontId="253" fillId="48" borderId="25" xfId="34" applyFont="1" applyFill="1" applyBorder="1" applyAlignment="1" applyProtection="1">
      <alignment vertical="center" wrapText="1"/>
      <protection/>
    </xf>
    <xf numFmtId="0" fontId="253" fillId="48" borderId="97" xfId="34" applyFont="1" applyFill="1" applyBorder="1" applyAlignment="1" applyProtection="1">
      <alignment vertical="center" wrapText="1"/>
      <protection/>
    </xf>
    <xf numFmtId="0" fontId="253" fillId="48" borderId="25" xfId="42" applyFont="1" applyFill="1" applyBorder="1" applyAlignment="1" applyProtection="1" quotePrefix="1">
      <alignment horizontal="left" vertical="center" wrapText="1"/>
      <protection/>
    </xf>
    <xf numFmtId="0" fontId="253" fillId="48" borderId="97" xfId="42" applyFont="1" applyFill="1" applyBorder="1" applyAlignment="1" applyProtection="1" quotePrefix="1">
      <alignment horizontal="left" vertical="center" wrapText="1"/>
      <protection/>
    </xf>
    <xf numFmtId="0" fontId="253" fillId="48" borderId="25" xfId="42" applyFont="1" applyFill="1" applyBorder="1" applyAlignment="1" applyProtection="1">
      <alignment horizontal="left" vertical="center"/>
      <protection/>
    </xf>
    <xf numFmtId="0" fontId="253" fillId="48" borderId="97" xfId="42" applyFont="1" applyFill="1" applyBorder="1" applyAlignment="1" applyProtection="1">
      <alignment horizontal="left" vertical="center"/>
      <protection/>
    </xf>
    <xf numFmtId="0" fontId="253" fillId="48" borderId="25" xfId="42" applyFont="1" applyFill="1" applyBorder="1" applyAlignment="1" applyProtection="1" quotePrefix="1">
      <alignment horizontal="left" vertical="center"/>
      <protection/>
    </xf>
    <xf numFmtId="0" fontId="253" fillId="48" borderId="97" xfId="42" applyFont="1" applyFill="1" applyBorder="1" applyAlignment="1" applyProtection="1" quotePrefix="1">
      <alignment horizontal="left" vertical="center"/>
      <protection/>
    </xf>
    <xf numFmtId="0" fontId="253" fillId="48" borderId="25" xfId="42" applyFont="1" applyFill="1" applyBorder="1" applyAlignment="1" applyProtection="1">
      <alignment vertical="center" wrapText="1"/>
      <protection/>
    </xf>
    <xf numFmtId="0" fontId="253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50" fillId="48" borderId="109" xfId="34" applyFont="1" applyFill="1" applyBorder="1" applyAlignment="1" applyProtection="1">
      <alignment horizontal="center" vertical="center" wrapText="1"/>
      <protection locked="0"/>
    </xf>
    <xf numFmtId="0" fontId="250" fillId="48" borderId="25" xfId="34" applyFont="1" applyFill="1" applyBorder="1" applyAlignment="1" applyProtection="1">
      <alignment horizontal="center" vertical="center" wrapText="1"/>
      <protection locked="0"/>
    </xf>
    <xf numFmtId="0" fontId="250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7" fillId="42" borderId="14" xfId="34" applyFont="1" applyFill="1" applyBorder="1" applyAlignment="1" applyProtection="1">
      <alignment horizontal="center" vertical="center"/>
      <protection/>
    </xf>
    <xf numFmtId="0" fontId="307" fillId="42" borderId="15" xfId="34" applyFont="1" applyFill="1" applyBorder="1" applyAlignment="1" applyProtection="1">
      <alignment horizontal="center" vertical="center"/>
      <protection/>
    </xf>
    <xf numFmtId="0" fontId="307" fillId="42" borderId="16" xfId="34" applyFont="1" applyFill="1" applyBorder="1" applyAlignment="1" applyProtection="1">
      <alignment horizontal="center" vertical="center"/>
      <protection/>
    </xf>
    <xf numFmtId="0" fontId="254" fillId="47" borderId="14" xfId="0" applyFont="1" applyFill="1" applyBorder="1" applyAlignment="1" applyProtection="1">
      <alignment horizontal="center" vertical="center"/>
      <protection/>
    </xf>
    <xf numFmtId="0" fontId="254" fillId="47" borderId="15" xfId="0" applyFont="1" applyFill="1" applyBorder="1" applyAlignment="1" applyProtection="1">
      <alignment horizontal="center" vertical="center"/>
      <protection/>
    </xf>
    <xf numFmtId="0" fontId="254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1" fillId="26" borderId="109" xfId="34" applyFont="1" applyFill="1" applyBorder="1" applyAlignment="1" applyProtection="1">
      <alignment horizontal="center" vertical="center" wrapText="1"/>
      <protection/>
    </xf>
    <xf numFmtId="0" fontId="281" fillId="26" borderId="25" xfId="34" applyFont="1" applyFill="1" applyBorder="1" applyAlignment="1" applyProtection="1">
      <alignment horizontal="center" vertical="center" wrapText="1"/>
      <protection/>
    </xf>
    <xf numFmtId="0" fontId="281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60" t="str">
        <f>+OTCHET!B9</f>
        <v>Симеоновград</v>
      </c>
      <c r="C2" s="1761"/>
      <c r="D2" s="1762"/>
      <c r="E2" s="1019"/>
      <c r="F2" s="1020">
        <f>+OTCHET!H9</f>
        <v>0</v>
      </c>
      <c r="G2" s="1021" t="str">
        <f>+OTCHET!F12</f>
        <v>7607</v>
      </c>
      <c r="H2" s="1022"/>
      <c r="I2" s="1763">
        <f>+OTCHET!H607</f>
        <v>0</v>
      </c>
      <c r="J2" s="1764"/>
      <c r="K2" s="1013"/>
      <c r="L2" s="1765">
        <f>OTCHET!H605</f>
        <v>0</v>
      </c>
      <c r="M2" s="1766"/>
      <c r="N2" s="1767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987</v>
      </c>
      <c r="T2" s="1768">
        <f>+OTCHET!I9</f>
        <v>0</v>
      </c>
      <c r="U2" s="1769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70" t="s">
        <v>990</v>
      </c>
      <c r="T4" s="1770"/>
      <c r="U4" s="1770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44500</v>
      </c>
      <c r="M6" s="1019"/>
      <c r="N6" s="1044" t="s">
        <v>992</v>
      </c>
      <c r="O6" s="1008"/>
      <c r="P6" s="1045">
        <f>OTCHET!F9</f>
        <v>44500</v>
      </c>
      <c r="Q6" s="1044" t="s">
        <v>992</v>
      </c>
      <c r="R6" s="1046"/>
      <c r="S6" s="1771">
        <f>+Q4</f>
        <v>2021</v>
      </c>
      <c r="T6" s="1771"/>
      <c r="U6" s="1771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51" t="s">
        <v>969</v>
      </c>
      <c r="T8" s="1752"/>
      <c r="U8" s="1753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44500</v>
      </c>
      <c r="H9" s="1019"/>
      <c r="I9" s="1069">
        <f>+L4</f>
        <v>2021</v>
      </c>
      <c r="J9" s="1070">
        <f>+L6</f>
        <v>44500</v>
      </c>
      <c r="K9" s="1071"/>
      <c r="L9" s="1072">
        <f>+L6</f>
        <v>44500</v>
      </c>
      <c r="M9" s="1071"/>
      <c r="N9" s="1073">
        <f>+L6</f>
        <v>44500</v>
      </c>
      <c r="O9" s="1074"/>
      <c r="P9" s="1075">
        <f>+L4</f>
        <v>2021</v>
      </c>
      <c r="Q9" s="1073">
        <f>+L6</f>
        <v>44500</v>
      </c>
      <c r="R9" s="1046"/>
      <c r="S9" s="1754" t="s">
        <v>970</v>
      </c>
      <c r="T9" s="1755"/>
      <c r="U9" s="1756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715" t="s">
        <v>1007</v>
      </c>
      <c r="T13" s="1716"/>
      <c r="U13" s="1717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2002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706" t="s">
        <v>1988</v>
      </c>
      <c r="T14" s="1707"/>
      <c r="U14" s="1708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57" t="s">
        <v>1987</v>
      </c>
      <c r="T15" s="1758"/>
      <c r="U15" s="1759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706" t="s">
        <v>1009</v>
      </c>
      <c r="T16" s="1707"/>
      <c r="U16" s="1708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706" t="s">
        <v>1011</v>
      </c>
      <c r="T17" s="1707"/>
      <c r="U17" s="1708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706" t="s">
        <v>1013</v>
      </c>
      <c r="T18" s="1707"/>
      <c r="U18" s="1708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706" t="s">
        <v>1015</v>
      </c>
      <c r="T19" s="1707"/>
      <c r="U19" s="1708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706" t="s">
        <v>1017</v>
      </c>
      <c r="T20" s="1707"/>
      <c r="U20" s="1708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706" t="s">
        <v>1019</v>
      </c>
      <c r="T21" s="1707"/>
      <c r="U21" s="1708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36" t="s">
        <v>1989</v>
      </c>
      <c r="T22" s="1737"/>
      <c r="U22" s="173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21" t="s">
        <v>1022</v>
      </c>
      <c r="T23" s="1722"/>
      <c r="U23" s="1723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715" t="s">
        <v>1025</v>
      </c>
      <c r="T25" s="1716"/>
      <c r="U25" s="1717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706" t="s">
        <v>1027</v>
      </c>
      <c r="T26" s="1707"/>
      <c r="U26" s="1708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36" t="s">
        <v>1029</v>
      </c>
      <c r="T27" s="1737"/>
      <c r="U27" s="173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21" t="s">
        <v>1031</v>
      </c>
      <c r="T28" s="1722"/>
      <c r="U28" s="1723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21" t="s">
        <v>1038</v>
      </c>
      <c r="T35" s="1722"/>
      <c r="U35" s="1723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48" t="s">
        <v>1040</v>
      </c>
      <c r="T36" s="1749"/>
      <c r="U36" s="1750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42" t="s">
        <v>1042</v>
      </c>
      <c r="T37" s="1743"/>
      <c r="U37" s="1744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45" t="s">
        <v>1044</v>
      </c>
      <c r="T38" s="1746"/>
      <c r="U38" s="1747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21" t="s">
        <v>1046</v>
      </c>
      <c r="T40" s="1722"/>
      <c r="U40" s="1723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715" t="s">
        <v>1049</v>
      </c>
      <c r="T42" s="1716"/>
      <c r="U42" s="1717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706" t="s">
        <v>1051</v>
      </c>
      <c r="T43" s="1707"/>
      <c r="U43" s="1708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2005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706" t="s">
        <v>1052</v>
      </c>
      <c r="T44" s="1707"/>
      <c r="U44" s="1708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36" t="s">
        <v>1054</v>
      </c>
      <c r="T45" s="1737"/>
      <c r="U45" s="173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21" t="s">
        <v>1056</v>
      </c>
      <c r="T46" s="1722"/>
      <c r="U46" s="1723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33" t="s">
        <v>1058</v>
      </c>
      <c r="T48" s="1734"/>
      <c r="U48" s="1735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715" t="s">
        <v>1062</v>
      </c>
      <c r="T51" s="1716"/>
      <c r="U51" s="1717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706" t="s">
        <v>1064</v>
      </c>
      <c r="T52" s="1707"/>
      <c r="U52" s="1708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706" t="s">
        <v>1066</v>
      </c>
      <c r="T53" s="1707"/>
      <c r="U53" s="1708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706" t="s">
        <v>1068</v>
      </c>
      <c r="T54" s="1707"/>
      <c r="U54" s="1708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36" t="s">
        <v>1070</v>
      </c>
      <c r="T55" s="1737"/>
      <c r="U55" s="173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21" t="s">
        <v>1072</v>
      </c>
      <c r="T56" s="1722"/>
      <c r="U56" s="1723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715" t="s">
        <v>1075</v>
      </c>
      <c r="T58" s="1716"/>
      <c r="U58" s="1717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706" t="s">
        <v>1077</v>
      </c>
      <c r="T59" s="1707"/>
      <c r="U59" s="1708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706" t="s">
        <v>1079</v>
      </c>
      <c r="T60" s="1707"/>
      <c r="U60" s="1708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36" t="s">
        <v>1081</v>
      </c>
      <c r="T61" s="1737"/>
      <c r="U61" s="173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21" t="s">
        <v>1085</v>
      </c>
      <c r="T63" s="1722"/>
      <c r="U63" s="1723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715" t="s">
        <v>1088</v>
      </c>
      <c r="T65" s="1716"/>
      <c r="U65" s="1717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706" t="s">
        <v>1090</v>
      </c>
      <c r="T66" s="1707"/>
      <c r="U66" s="1708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21" t="s">
        <v>1092</v>
      </c>
      <c r="T67" s="1722"/>
      <c r="U67" s="1723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715" t="s">
        <v>1095</v>
      </c>
      <c r="T69" s="1716"/>
      <c r="U69" s="1717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706" t="s">
        <v>1097</v>
      </c>
      <c r="T70" s="1707"/>
      <c r="U70" s="1708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21" t="s">
        <v>1099</v>
      </c>
      <c r="T71" s="1722"/>
      <c r="U71" s="1723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715" t="s">
        <v>1102</v>
      </c>
      <c r="T73" s="1716"/>
      <c r="U73" s="1717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706" t="s">
        <v>1104</v>
      </c>
      <c r="T74" s="1707"/>
      <c r="U74" s="1708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21" t="s">
        <v>1106</v>
      </c>
      <c r="T75" s="1722"/>
      <c r="U75" s="1723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24" t="s">
        <v>1108</v>
      </c>
      <c r="T77" s="1725"/>
      <c r="U77" s="172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715" t="s">
        <v>1111</v>
      </c>
      <c r="T79" s="1716"/>
      <c r="U79" s="1717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247878</v>
      </c>
      <c r="M80" s="1095"/>
      <c r="N80" s="1121">
        <f>+ROUND(+G80+J80+L80,0)</f>
        <v>247878</v>
      </c>
      <c r="O80" s="1097"/>
      <c r="P80" s="1119">
        <f>+ROUND(OTCHET!E429,0)</f>
        <v>0</v>
      </c>
      <c r="Q80" s="1120">
        <f>+ROUND(OTCHET!L429,0)</f>
        <v>247878</v>
      </c>
      <c r="R80" s="1046"/>
      <c r="S80" s="1706" t="s">
        <v>1113</v>
      </c>
      <c r="T80" s="1707"/>
      <c r="U80" s="1708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247878</v>
      </c>
      <c r="M81" s="1095"/>
      <c r="N81" s="1243">
        <f>+ROUND(N79+N80,0)</f>
        <v>247878</v>
      </c>
      <c r="O81" s="1097"/>
      <c r="P81" s="1241">
        <f>+ROUND(P79+P80,0)</f>
        <v>0</v>
      </c>
      <c r="Q81" s="1242">
        <f>+ROUND(Q79+Q80,0)</f>
        <v>247878</v>
      </c>
      <c r="R81" s="1046"/>
      <c r="S81" s="1712" t="s">
        <v>1115</v>
      </c>
      <c r="T81" s="1713"/>
      <c r="U81" s="1714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39">
        <f>+IF(+SUM(F82:N82)=0,0,"Контрола: дефицит/излишък = финансиране с обратен знак (Г. + Д. = 0)")</f>
        <v>0</v>
      </c>
      <c r="C82" s="1740"/>
      <c r="D82" s="174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247878</v>
      </c>
      <c r="M83" s="1095"/>
      <c r="N83" s="1256">
        <f>+ROUND(N48,0)-ROUND(N77,0)+ROUND(N81,0)</f>
        <v>247878</v>
      </c>
      <c r="O83" s="1257"/>
      <c r="P83" s="1254">
        <f>+ROUND(P48,0)-ROUND(P77,0)+ROUND(P81,0)</f>
        <v>0</v>
      </c>
      <c r="Q83" s="1255">
        <f>+ROUND(Q48,0)-ROUND(Q77,0)+ROUND(Q81,0)</f>
        <v>247878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-247878</v>
      </c>
      <c r="M84" s="1095"/>
      <c r="N84" s="1264">
        <f>+ROUND(N101,0)+ROUND(N120,0)+ROUND(N127,0)-ROUND(N132,0)</f>
        <v>-247878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-247878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715" t="s">
        <v>1121</v>
      </c>
      <c r="T87" s="1716"/>
      <c r="U87" s="1717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706" t="s">
        <v>1123</v>
      </c>
      <c r="T88" s="1707"/>
      <c r="U88" s="1708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21" t="s">
        <v>1125</v>
      </c>
      <c r="T89" s="1722"/>
      <c r="U89" s="1723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715" t="s">
        <v>1128</v>
      </c>
      <c r="T91" s="1716"/>
      <c r="U91" s="1717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706" t="s">
        <v>1130</v>
      </c>
      <c r="T92" s="1707"/>
      <c r="U92" s="1708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706" t="s">
        <v>1132</v>
      </c>
      <c r="T93" s="1707"/>
      <c r="U93" s="1708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36" t="s">
        <v>1134</v>
      </c>
      <c r="T94" s="1737"/>
      <c r="U94" s="173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21" t="s">
        <v>1136</v>
      </c>
      <c r="T95" s="1722"/>
      <c r="U95" s="1723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715" t="s">
        <v>1139</v>
      </c>
      <c r="T97" s="1716"/>
      <c r="U97" s="1717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706" t="s">
        <v>1141</v>
      </c>
      <c r="T98" s="1707"/>
      <c r="U98" s="1708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21" t="s">
        <v>1143</v>
      </c>
      <c r="T99" s="1722"/>
      <c r="U99" s="1723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33" t="s">
        <v>1145</v>
      </c>
      <c r="T101" s="1734"/>
      <c r="U101" s="1735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715" t="s">
        <v>1149</v>
      </c>
      <c r="T104" s="1716"/>
      <c r="U104" s="1717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706" t="s">
        <v>1151</v>
      </c>
      <c r="T105" s="1707"/>
      <c r="U105" s="1708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21" t="s">
        <v>1153</v>
      </c>
      <c r="T106" s="1722"/>
      <c r="U106" s="1723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7" t="s">
        <v>1156</v>
      </c>
      <c r="T108" s="1728"/>
      <c r="U108" s="1729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0" t="s">
        <v>1158</v>
      </c>
      <c r="T109" s="1731"/>
      <c r="U109" s="1732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21" t="s">
        <v>1160</v>
      </c>
      <c r="T110" s="1722"/>
      <c r="U110" s="1723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715" t="s">
        <v>1163</v>
      </c>
      <c r="T112" s="1716"/>
      <c r="U112" s="1717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706" t="s">
        <v>1165</v>
      </c>
      <c r="T113" s="1707"/>
      <c r="U113" s="1708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21" t="s">
        <v>1167</v>
      </c>
      <c r="T114" s="1722"/>
      <c r="U114" s="1723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-5154</v>
      </c>
      <c r="M116" s="1095"/>
      <c r="N116" s="1132">
        <f>+ROUND(+G116+J116+L116,0)</f>
        <v>-5154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-5154</v>
      </c>
      <c r="R116" s="1046"/>
      <c r="S116" s="1715" t="s">
        <v>1170</v>
      </c>
      <c r="T116" s="1716"/>
      <c r="U116" s="1717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706" t="s">
        <v>1172</v>
      </c>
      <c r="T117" s="1707"/>
      <c r="U117" s="1708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-5154</v>
      </c>
      <c r="M118" s="1095"/>
      <c r="N118" s="1209">
        <f>+ROUND(+SUM(N116:N117),0)</f>
        <v>-5154</v>
      </c>
      <c r="O118" s="1097"/>
      <c r="P118" s="1207">
        <f>+ROUND(+SUM(P116:P117),0)</f>
        <v>0</v>
      </c>
      <c r="Q118" s="1208">
        <f>+ROUND(+SUM(Q116:Q117),0)</f>
        <v>-5154</v>
      </c>
      <c r="R118" s="1046"/>
      <c r="S118" s="1721" t="s">
        <v>1174</v>
      </c>
      <c r="T118" s="1722"/>
      <c r="U118" s="1723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-5154</v>
      </c>
      <c r="M120" s="1095"/>
      <c r="N120" s="1234">
        <f>+ROUND(N106+N110+N114+N118,0)</f>
        <v>-5154</v>
      </c>
      <c r="O120" s="1097"/>
      <c r="P120" s="1280">
        <f>+ROUND(P106+P110+P114+P118,0)</f>
        <v>0</v>
      </c>
      <c r="Q120" s="1233">
        <f>+ROUND(Q106+Q110+Q114+Q118,0)</f>
        <v>-5154</v>
      </c>
      <c r="R120" s="1046"/>
      <c r="S120" s="1724" t="s">
        <v>1176</v>
      </c>
      <c r="T120" s="1725"/>
      <c r="U120" s="172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715" t="s">
        <v>1179</v>
      </c>
      <c r="T122" s="1716"/>
      <c r="U122" s="1717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706" t="s">
        <v>1183</v>
      </c>
      <c r="T124" s="1707"/>
      <c r="U124" s="1708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09" t="s">
        <v>1185</v>
      </c>
      <c r="T126" s="1710"/>
      <c r="U126" s="1711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2" t="s">
        <v>1187</v>
      </c>
      <c r="T127" s="1713"/>
      <c r="U127" s="1714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17515</v>
      </c>
      <c r="M129" s="1095"/>
      <c r="N129" s="1109">
        <f>+ROUND(+G129+J129+L129,0)</f>
        <v>17515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17515</v>
      </c>
      <c r="R129" s="1046"/>
      <c r="S129" s="1715" t="s">
        <v>1190</v>
      </c>
      <c r="T129" s="1716"/>
      <c r="U129" s="1717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706" t="s">
        <v>1192</v>
      </c>
      <c r="T130" s="1707"/>
      <c r="U130" s="1708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260239</v>
      </c>
      <c r="M131" s="1095"/>
      <c r="N131" s="1121">
        <f>+ROUND(+G131+J131+L131,0)</f>
        <v>260239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260239</v>
      </c>
      <c r="R131" s="1046"/>
      <c r="S131" s="1718" t="s">
        <v>1194</v>
      </c>
      <c r="T131" s="1719"/>
      <c r="U131" s="172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242724</v>
      </c>
      <c r="M132" s="1095"/>
      <c r="N132" s="1296">
        <f>+ROUND(+N131-N129-N130,0)</f>
        <v>242724</v>
      </c>
      <c r="O132" s="1097"/>
      <c r="P132" s="1294">
        <f>+ROUND(+P131-P129-P130,0)</f>
        <v>0</v>
      </c>
      <c r="Q132" s="1295">
        <f>+ROUND(+Q131-Q129-Q130,0)</f>
        <v>242724</v>
      </c>
      <c r="R132" s="1046"/>
      <c r="S132" s="1700" t="s">
        <v>1196</v>
      </c>
      <c r="T132" s="1701"/>
      <c r="U132" s="1702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03">
        <f>+IF(+SUM(F133:N133)=0,0,"Контрола: дефицит/излишък = финансиране с обратен знак (Г. + Д. = 0)")</f>
        <v>0</v>
      </c>
      <c r="C133" s="1703"/>
      <c r="D133" s="1703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704"/>
      <c r="G134" s="1704"/>
      <c r="H134" s="1019"/>
      <c r="I134" s="1304" t="s">
        <v>1199</v>
      </c>
      <c r="J134" s="1305"/>
      <c r="K134" s="1019"/>
      <c r="L134" s="1704"/>
      <c r="M134" s="1704"/>
      <c r="N134" s="1704"/>
      <c r="O134" s="1299"/>
      <c r="P134" s="1705"/>
      <c r="Q134" s="1705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964</v>
      </c>
      <c r="F11" s="707">
        <f>OTCHET!F9</f>
        <v>44500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72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73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73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74" t="s">
        <v>2068</v>
      </c>
      <c r="F17" s="1776" t="s">
        <v>2069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75"/>
      <c r="F18" s="1777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2006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247878</v>
      </c>
      <c r="G56" s="893">
        <f>+G57+G58+G62</f>
        <v>0</v>
      </c>
      <c r="H56" s="894">
        <f>+H57+H58+H62</f>
        <v>247878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247878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247878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247878</v>
      </c>
      <c r="G59" s="906">
        <f>+OTCHET!I422+OTCHET!I423+OTCHET!I424+OTCHET!I425+OTCHET!I426</f>
        <v>0</v>
      </c>
      <c r="H59" s="907">
        <f>+OTCHET!J422+OTCHET!J423+OTCHET!J424+OTCHET!J425+OTCHET!J426</f>
        <v>247878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2001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247878</v>
      </c>
      <c r="G64" s="928">
        <f>+G22-G38+G56-G63</f>
        <v>0</v>
      </c>
      <c r="H64" s="929">
        <f>+H22-H38+H56-H63</f>
        <v>247878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-247878</v>
      </c>
      <c r="G66" s="938">
        <f>SUM(+G68+G76+G77+G84+G85+G86+G89+G90+G91+G92+G93+G94+G95)</f>
        <v>0</v>
      </c>
      <c r="H66" s="939">
        <f>SUM(+H68+H76+H77+H84+H85+H86+H89+H90+H91+H92+H93+H94+H95)</f>
        <v>-247878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-5154</v>
      </c>
      <c r="G86" s="906">
        <f>+G87+G88</f>
        <v>0</v>
      </c>
      <c r="H86" s="907">
        <f>+H87+H88</f>
        <v>-5154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-5154</v>
      </c>
      <c r="G88" s="964">
        <f>+OTCHET!I521+OTCHET!I524+OTCHET!I544</f>
        <v>0</v>
      </c>
      <c r="H88" s="965">
        <f>+OTCHET!J521+OTCHET!J524+OTCHET!J544</f>
        <v>-5154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17515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17515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-260239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-260239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78" t="s">
        <v>981</v>
      </c>
      <c r="H108" s="1778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79">
        <f>+OTCHET!D603</f>
        <v>0</v>
      </c>
      <c r="F110" s="1779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79">
        <f>+OTCHET!G600</f>
        <v>0</v>
      </c>
      <c r="F114" s="1779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zoomScale="75" zoomScaleNormal="75" zoomScaleSheetLayoutView="85" workbookViewId="0" topLeftCell="B2">
      <selection activeCell="B9" sqref="B9:D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54" t="str">
        <f>VLOOKUP(E15,SMETKA,2,FALSE)</f>
        <v>ОТЧЕТНИ ДАННИ ПО ЕБК ЗА СМЕТКИТЕ ЗА ЧУЖДИ СРЕДСТВА</v>
      </c>
      <c r="C7" s="1855"/>
      <c r="D7" s="185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56" t="s">
        <v>1915</v>
      </c>
      <c r="C9" s="1857"/>
      <c r="D9" s="1858"/>
      <c r="E9" s="115">
        <v>44197</v>
      </c>
      <c r="F9" s="116">
        <v>44500</v>
      </c>
      <c r="G9" s="113"/>
      <c r="H9" s="1415"/>
      <c r="I9" s="1788"/>
      <c r="J9" s="1789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октомври</v>
      </c>
      <c r="G10" s="113"/>
      <c r="H10" s="114"/>
      <c r="I10" s="1790" t="s">
        <v>963</v>
      </c>
      <c r="J10" s="179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1"/>
      <c r="J11" s="1791"/>
      <c r="K11" s="113"/>
      <c r="L11" s="113"/>
      <c r="M11" s="7">
        <v>1</v>
      </c>
      <c r="N11" s="108"/>
    </row>
    <row r="12" spans="2:14" ht="27" customHeight="1">
      <c r="B12" s="1818" t="str">
        <f>VLOOKUP(F12,PRBK,2,FALSE)</f>
        <v>Симеоновград</v>
      </c>
      <c r="C12" s="1819"/>
      <c r="D12" s="1820"/>
      <c r="E12" s="118" t="s">
        <v>957</v>
      </c>
      <c r="F12" s="1585" t="s">
        <v>1620</v>
      </c>
      <c r="G12" s="113"/>
      <c r="H12" s="114"/>
      <c r="I12" s="1791"/>
      <c r="J12" s="1791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2088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859" t="s">
        <v>2052</v>
      </c>
      <c r="F19" s="1860"/>
      <c r="G19" s="1860"/>
      <c r="H19" s="1861"/>
      <c r="I19" s="1865" t="s">
        <v>2053</v>
      </c>
      <c r="J19" s="1866"/>
      <c r="K19" s="1866"/>
      <c r="L19" s="1867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52" t="s">
        <v>465</v>
      </c>
      <c r="D22" s="185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2065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52" t="s">
        <v>467</v>
      </c>
      <c r="D28" s="1853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52" t="s">
        <v>126</v>
      </c>
      <c r="D33" s="1853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2066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52" t="s">
        <v>121</v>
      </c>
      <c r="D39" s="1853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2067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50" t="str">
        <f>$B$7</f>
        <v>ОТЧЕТНИ ДАННИ ПО ЕБК ЗА СМЕТКИТЕ ЗА ЧУЖДИ СРЕДСТВА</v>
      </c>
      <c r="C174" s="1851"/>
      <c r="D174" s="1851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815" t="str">
        <f>$B$9</f>
        <v>Симеоновград</v>
      </c>
      <c r="C176" s="1816"/>
      <c r="D176" s="1817"/>
      <c r="E176" s="115">
        <f>$E$9</f>
        <v>44197</v>
      </c>
      <c r="F176" s="226">
        <f>$F$9</f>
        <v>44500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18" t="str">
        <f>$B$12</f>
        <v>Симеоновград</v>
      </c>
      <c r="C179" s="1819"/>
      <c r="D179" s="1820"/>
      <c r="E179" s="231" t="s">
        <v>885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859" t="s">
        <v>2054</v>
      </c>
      <c r="F183" s="1860"/>
      <c r="G183" s="1860"/>
      <c r="H183" s="1861"/>
      <c r="I183" s="1868" t="s">
        <v>2055</v>
      </c>
      <c r="J183" s="1869"/>
      <c r="K183" s="1869"/>
      <c r="L183" s="187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48" t="s">
        <v>739</v>
      </c>
      <c r="D187" s="184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44" t="s">
        <v>742</v>
      </c>
      <c r="D190" s="184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46" t="s">
        <v>192</v>
      </c>
      <c r="D196" s="184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42" t="s">
        <v>197</v>
      </c>
      <c r="D204" s="184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44" t="s">
        <v>198</v>
      </c>
      <c r="D205" s="184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38" t="s">
        <v>269</v>
      </c>
      <c r="D223" s="183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38" t="s">
        <v>717</v>
      </c>
      <c r="D227" s="183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38" t="s">
        <v>217</v>
      </c>
      <c r="D233" s="183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38" t="s">
        <v>219</v>
      </c>
      <c r="D236" s="183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40" t="s">
        <v>220</v>
      </c>
      <c r="D237" s="184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40" t="s">
        <v>221</v>
      </c>
      <c r="D238" s="184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40" t="s">
        <v>1652</v>
      </c>
      <c r="D239" s="184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38" t="s">
        <v>222</v>
      </c>
      <c r="D240" s="183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2051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38" t="s">
        <v>231</v>
      </c>
      <c r="D255" s="183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38" t="s">
        <v>232</v>
      </c>
      <c r="D256" s="183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38" t="s">
        <v>233</v>
      </c>
      <c r="D257" s="183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38" t="s">
        <v>234</v>
      </c>
      <c r="D258" s="183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38" t="s">
        <v>1657</v>
      </c>
      <c r="D265" s="183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38" t="s">
        <v>1654</v>
      </c>
      <c r="D269" s="183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38" t="s">
        <v>1655</v>
      </c>
      <c r="D270" s="183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40" t="s">
        <v>244</v>
      </c>
      <c r="D271" s="184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38" t="s">
        <v>270</v>
      </c>
      <c r="D272" s="183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36" t="s">
        <v>245</v>
      </c>
      <c r="D275" s="1837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36" t="s">
        <v>246</v>
      </c>
      <c r="D276" s="1837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36" t="s">
        <v>619</v>
      </c>
      <c r="D284" s="1837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36" t="s">
        <v>681</v>
      </c>
      <c r="D287" s="1837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38" t="s">
        <v>682</v>
      </c>
      <c r="D288" s="183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31" t="s">
        <v>909</v>
      </c>
      <c r="D293" s="183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33" t="s">
        <v>690</v>
      </c>
      <c r="D297" s="183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35"/>
      <c r="C306" s="1826"/>
      <c r="D306" s="182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25"/>
      <c r="C308" s="1826"/>
      <c r="D308" s="182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25"/>
      <c r="C311" s="1826"/>
      <c r="D311" s="182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27"/>
      <c r="C344" s="1827"/>
      <c r="D344" s="1827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30" t="str">
        <f>$B$7</f>
        <v>ОТЧЕТНИ ДАННИ ПО ЕБК ЗА СМЕТКИТЕ ЗА ЧУЖДИ СРЕДСТВА</v>
      </c>
      <c r="C348" s="1830"/>
      <c r="D348" s="183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815" t="str">
        <f>$B$9</f>
        <v>Симеоновград</v>
      </c>
      <c r="C350" s="1816"/>
      <c r="D350" s="1817"/>
      <c r="E350" s="115">
        <f>$E$9</f>
        <v>44197</v>
      </c>
      <c r="F350" s="407">
        <f>$F$9</f>
        <v>44500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18" t="str">
        <f>$B$12</f>
        <v>Симеоновград</v>
      </c>
      <c r="C353" s="1819"/>
      <c r="D353" s="1820"/>
      <c r="E353" s="410" t="s">
        <v>885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71" t="s">
        <v>2056</v>
      </c>
      <c r="F357" s="1872"/>
      <c r="G357" s="1872"/>
      <c r="H357" s="1873"/>
      <c r="I357" s="418" t="s">
        <v>2057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28" t="s">
        <v>273</v>
      </c>
      <c r="D361" s="1829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92" t="s">
        <v>284</v>
      </c>
      <c r="D375" s="1793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2004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2003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92" t="s">
        <v>306</v>
      </c>
      <c r="D383" s="1793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92" t="s">
        <v>250</v>
      </c>
      <c r="D388" s="1793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92" t="s">
        <v>251</v>
      </c>
      <c r="D391" s="1793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92" t="s">
        <v>253</v>
      </c>
      <c r="D396" s="1793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92" t="s">
        <v>254</v>
      </c>
      <c r="D399" s="1793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92" t="s">
        <v>916</v>
      </c>
      <c r="D402" s="1793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92" t="s">
        <v>676</v>
      </c>
      <c r="D405" s="1793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92" t="s">
        <v>677</v>
      </c>
      <c r="D406" s="1793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92" t="s">
        <v>695</v>
      </c>
      <c r="D409" s="1793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92" t="s">
        <v>257</v>
      </c>
      <c r="D412" s="1793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92" t="s">
        <v>762</v>
      </c>
      <c r="D422" s="1793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92" t="s">
        <v>700</v>
      </c>
      <c r="D423" s="1793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92" t="s">
        <v>258</v>
      </c>
      <c r="D424" s="1793"/>
      <c r="E424" s="1378">
        <f>F424+G424+H424</f>
        <v>0</v>
      </c>
      <c r="F424" s="1612">
        <v>0</v>
      </c>
      <c r="G424" s="1613">
        <v>0</v>
      </c>
      <c r="H424" s="1474">
        <v>0</v>
      </c>
      <c r="I424" s="1612">
        <v>0</v>
      </c>
      <c r="J424" s="1613">
        <v>0</v>
      </c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92" t="s">
        <v>679</v>
      </c>
      <c r="D425" s="1793"/>
      <c r="E425" s="1378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92" t="s">
        <v>920</v>
      </c>
      <c r="D426" s="1793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247878</v>
      </c>
      <c r="K426" s="445">
        <f t="shared" si="96"/>
        <v>0</v>
      </c>
      <c r="L426" s="1378">
        <f t="shared" si="96"/>
        <v>247878</v>
      </c>
      <c r="M426" s="7">
        <f>(IF($E426&lt;&gt;0,$M$2,IF($L426&lt;&gt;0,$M$2,"")))</f>
        <v>1</v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>
        <v>247878</v>
      </c>
      <c r="K427" s="154">
        <v>0</v>
      </c>
      <c r="L427" s="1379">
        <f>I427+J427+K427</f>
        <v>247878</v>
      </c>
      <c r="M427" s="7">
        <f>(IF($E427&lt;&gt;0,$M$2,IF($L427&lt;&gt;0,$M$2,"")))</f>
        <v>1</v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247878</v>
      </c>
      <c r="K429" s="515">
        <f t="shared" si="97"/>
        <v>0</v>
      </c>
      <c r="L429" s="512">
        <f t="shared" si="97"/>
        <v>247878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21" t="str">
        <f>$B$7</f>
        <v>ОТЧЕТНИ ДАННИ ПО ЕБК ЗА СМЕТКИТЕ ЗА ЧУЖДИ СРЕДСТВА</v>
      </c>
      <c r="C433" s="1822"/>
      <c r="D433" s="182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815" t="str">
        <f>$B$9</f>
        <v>Симеоновград</v>
      </c>
      <c r="C435" s="1816"/>
      <c r="D435" s="1817"/>
      <c r="E435" s="115">
        <f>$E$9</f>
        <v>44197</v>
      </c>
      <c r="F435" s="407">
        <f>$F$9</f>
        <v>44500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18" t="str">
        <f>$B$12</f>
        <v>Симеоновград</v>
      </c>
      <c r="C438" s="1819"/>
      <c r="D438" s="1820"/>
      <c r="E438" s="410" t="s">
        <v>885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59" t="s">
        <v>2058</v>
      </c>
      <c r="F442" s="1860"/>
      <c r="G442" s="1860"/>
      <c r="H442" s="1861"/>
      <c r="I442" s="522" t="s">
        <v>2059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247878</v>
      </c>
      <c r="K445" s="548">
        <f t="shared" si="99"/>
        <v>0</v>
      </c>
      <c r="L445" s="549">
        <f t="shared" si="99"/>
        <v>247878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-247878</v>
      </c>
      <c r="K446" s="555">
        <f t="shared" si="100"/>
        <v>0</v>
      </c>
      <c r="L446" s="556">
        <f>+L597</f>
        <v>-247878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23" t="str">
        <f>$B$7</f>
        <v>ОТЧЕТНИ ДАННИ ПО ЕБК ЗА СМЕТКИТЕ ЗА ЧУЖДИ СРЕДСТВА</v>
      </c>
      <c r="C449" s="1824"/>
      <c r="D449" s="1824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815" t="str">
        <f>$B$9</f>
        <v>Симеоновград</v>
      </c>
      <c r="C451" s="1816"/>
      <c r="D451" s="1817"/>
      <c r="E451" s="115">
        <f>$E$9</f>
        <v>44197</v>
      </c>
      <c r="F451" s="407">
        <f>$F$9</f>
        <v>44500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18" t="str">
        <f>$B$12</f>
        <v>Симеоновград</v>
      </c>
      <c r="C454" s="1819"/>
      <c r="D454" s="1820"/>
      <c r="E454" s="410" t="s">
        <v>885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62" t="s">
        <v>2060</v>
      </c>
      <c r="F458" s="1863"/>
      <c r="G458" s="1863"/>
      <c r="H458" s="1864"/>
      <c r="I458" s="564" t="s">
        <v>2061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7" t="s">
        <v>763</v>
      </c>
      <c r="D461" s="1808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02" t="s">
        <v>766</v>
      </c>
      <c r="D465" s="1802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02" t="s">
        <v>1950</v>
      </c>
      <c r="D468" s="1802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7" t="s">
        <v>769</v>
      </c>
      <c r="D471" s="1808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03" t="s">
        <v>776</v>
      </c>
      <c r="D478" s="1804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05" t="s">
        <v>924</v>
      </c>
      <c r="D481" s="1805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00" t="s">
        <v>929</v>
      </c>
      <c r="D497" s="1806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00" t="s">
        <v>24</v>
      </c>
      <c r="D502" s="1806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09" t="s">
        <v>930</v>
      </c>
      <c r="D503" s="1809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05" t="s">
        <v>33</v>
      </c>
      <c r="D512" s="1805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05" t="s">
        <v>37</v>
      </c>
      <c r="D516" s="1805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05" t="s">
        <v>931</v>
      </c>
      <c r="D521" s="1811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00" t="s">
        <v>932</v>
      </c>
      <c r="D524" s="1801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3" t="s">
        <v>310</v>
      </c>
      <c r="D531" s="1814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05" t="s">
        <v>934</v>
      </c>
      <c r="D535" s="1805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0" t="s">
        <v>935</v>
      </c>
      <c r="D536" s="1810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2" t="s">
        <v>936</v>
      </c>
      <c r="D541" s="1801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05" t="s">
        <v>937</v>
      </c>
      <c r="D544" s="1805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-5154</v>
      </c>
      <c r="K544" s="581">
        <f t="shared" si="127"/>
        <v>0</v>
      </c>
      <c r="L544" s="578">
        <f t="shared" si="127"/>
        <v>-5154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>
        <v>0</v>
      </c>
      <c r="G546" s="450"/>
      <c r="H546" s="597">
        <v>0</v>
      </c>
      <c r="I546" s="449">
        <v>0</v>
      </c>
      <c r="J546" s="450">
        <v>-5154</v>
      </c>
      <c r="K546" s="597">
        <v>0</v>
      </c>
      <c r="L546" s="1385">
        <f t="shared" si="116"/>
        <v>-5154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2" t="s">
        <v>946</v>
      </c>
      <c r="D566" s="1812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-242724</v>
      </c>
      <c r="K566" s="581">
        <f t="shared" si="128"/>
        <v>0</v>
      </c>
      <c r="L566" s="578">
        <f t="shared" si="128"/>
        <v>-242724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17515</v>
      </c>
      <c r="K567" s="584">
        <v>0</v>
      </c>
      <c r="L567" s="1379">
        <f t="shared" si="116"/>
        <v>17515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>
        <v>-259587</v>
      </c>
      <c r="K573" s="1626">
        <v>0</v>
      </c>
      <c r="L573" s="1393">
        <f t="shared" si="129"/>
        <v>-259587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>
        <v>-652</v>
      </c>
      <c r="K577" s="585">
        <v>0</v>
      </c>
      <c r="L577" s="1380">
        <f t="shared" si="129"/>
        <v>-652</v>
      </c>
      <c r="M577" s="7">
        <f t="shared" si="122"/>
        <v>1</v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2" t="s">
        <v>951</v>
      </c>
      <c r="D586" s="1801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2" t="s">
        <v>828</v>
      </c>
      <c r="D591" s="1801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-247878</v>
      </c>
      <c r="K597" s="666">
        <f t="shared" si="133"/>
        <v>0</v>
      </c>
      <c r="L597" s="662">
        <f t="shared" si="133"/>
        <v>-247878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94"/>
      <c r="H600" s="1795"/>
      <c r="I600" s="1795"/>
      <c r="J600" s="1796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82" t="s">
        <v>872</v>
      </c>
      <c r="H601" s="1782"/>
      <c r="I601" s="1782"/>
      <c r="J601" s="1782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797"/>
      <c r="H603" s="1798"/>
      <c r="I603" s="1798"/>
      <c r="J603" s="1799"/>
      <c r="K603" s="103"/>
      <c r="L603" s="228"/>
      <c r="M603" s="7">
        <v>1</v>
      </c>
      <c r="N603" s="518"/>
    </row>
    <row r="604" spans="1:14" ht="21.75" customHeight="1">
      <c r="A604" s="23"/>
      <c r="B604" s="1780" t="s">
        <v>875</v>
      </c>
      <c r="C604" s="1781"/>
      <c r="D604" s="672" t="s">
        <v>876</v>
      </c>
      <c r="E604" s="673"/>
      <c r="F604" s="674"/>
      <c r="G604" s="1782" t="s">
        <v>872</v>
      </c>
      <c r="H604" s="1782"/>
      <c r="I604" s="1782"/>
      <c r="J604" s="1782"/>
      <c r="K604" s="103"/>
      <c r="L604" s="228"/>
      <c r="M604" s="7">
        <v>1</v>
      </c>
      <c r="N604" s="518"/>
    </row>
    <row r="605" spans="1:14" ht="24.75" customHeight="1">
      <c r="A605" s="36"/>
      <c r="B605" s="1783"/>
      <c r="C605" s="1784"/>
      <c r="D605" s="675" t="s">
        <v>877</v>
      </c>
      <c r="E605" s="676"/>
      <c r="F605" s="677"/>
      <c r="G605" s="678" t="s">
        <v>878</v>
      </c>
      <c r="H605" s="1785"/>
      <c r="I605" s="1786"/>
      <c r="J605" s="1787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85"/>
      <c r="I607" s="1786"/>
      <c r="J607" s="1787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="85" zoomScaleNormal="85" zoomScalePageLayoutView="0" workbookViewId="0" topLeftCell="B2">
      <selection activeCell="D18" sqref="D18"/>
    </sheetView>
  </sheetViews>
  <sheetFormatPr defaultColWidth="9.00390625" defaultRowHeight="12.75"/>
  <cols>
    <col min="1" max="1" width="0" style="0" hidden="1" customWidth="1"/>
    <col min="2" max="2" width="57.25390625" style="1669" customWidth="1"/>
    <col min="3" max="3" width="15.75390625" style="0" customWidth="1"/>
    <col min="4" max="4" width="29.125" style="0" customWidth="1"/>
    <col min="5" max="5" width="35.875" style="0" customWidth="1"/>
  </cols>
  <sheetData>
    <row r="1" ht="15.75" hidden="1">
      <c r="A1">
        <v>1</v>
      </c>
    </row>
    <row r="2" spans="2:4" ht="15.75">
      <c r="B2" s="1670" t="s">
        <v>2073</v>
      </c>
      <c r="C2" s="1671" t="str">
        <f>+OTCHET!B12</f>
        <v>Симеоновград</v>
      </c>
      <c r="D2" s="1672"/>
    </row>
    <row r="3" spans="2:4" ht="15.75">
      <c r="B3" s="1670" t="s">
        <v>2074</v>
      </c>
      <c r="C3" s="1673" t="str">
        <f>+OTCHET!F12</f>
        <v>7607</v>
      </c>
      <c r="D3" s="1672"/>
    </row>
    <row r="4" spans="2:4" ht="47.25">
      <c r="B4" s="1674" t="s">
        <v>2075</v>
      </c>
      <c r="C4" s="1675">
        <f>+OTCHET!F9</f>
        <v>44500</v>
      </c>
      <c r="D4" s="1672"/>
    </row>
    <row r="6" spans="3:5" ht="16.5" thickBot="1">
      <c r="C6" s="1676">
        <f>+IF(C14=0,"","НЕРАВНЕНИЕ!")</f>
      </c>
      <c r="D6" s="1676"/>
      <c r="E6" s="1677" t="s">
        <v>462</v>
      </c>
    </row>
    <row r="7" spans="2:5" ht="63.75" customHeight="1">
      <c r="B7" s="1678" t="s">
        <v>2076</v>
      </c>
      <c r="C7" s="1679" t="s">
        <v>2077</v>
      </c>
      <c r="D7" s="1678" t="s">
        <v>2078</v>
      </c>
      <c r="E7" s="1679" t="s">
        <v>2079</v>
      </c>
    </row>
    <row r="8" spans="1:5" ht="31.5">
      <c r="A8">
        <v>999</v>
      </c>
      <c r="B8" s="1680" t="s">
        <v>2080</v>
      </c>
      <c r="C8" s="1681">
        <f>+OTCHET!L573+OTCHET!L574+OTCHET!L575+OTCHET!L576+OTCHET!L577+OTCHET!L578</f>
        <v>-260239</v>
      </c>
      <c r="D8" s="1682" t="s">
        <v>2081</v>
      </c>
      <c r="E8" s="1683" t="s">
        <v>2081</v>
      </c>
    </row>
    <row r="9" spans="1:5" ht="15.75">
      <c r="A9">
        <v>1000</v>
      </c>
      <c r="B9" s="1684" t="s">
        <v>2082</v>
      </c>
      <c r="C9" s="1697">
        <v>-140</v>
      </c>
      <c r="D9" s="1693"/>
      <c r="E9" s="1694" t="s">
        <v>2091</v>
      </c>
    </row>
    <row r="10" spans="1:5" ht="15.75">
      <c r="A10">
        <v>2000</v>
      </c>
      <c r="B10" s="1685" t="s">
        <v>2083</v>
      </c>
      <c r="C10" s="1698">
        <v>-46856</v>
      </c>
      <c r="D10" s="1693"/>
      <c r="E10" s="1694" t="s">
        <v>2092</v>
      </c>
    </row>
    <row r="11" spans="1:5" ht="16.5" thickBot="1">
      <c r="A11">
        <v>3000</v>
      </c>
      <c r="B11" s="1686" t="s">
        <v>2084</v>
      </c>
      <c r="C11" s="1699">
        <v>-213243</v>
      </c>
      <c r="D11" s="1695"/>
      <c r="E11" s="1696" t="s">
        <v>2090</v>
      </c>
    </row>
    <row r="12" spans="1:4" ht="16.5" thickBot="1">
      <c r="A12">
        <v>9999</v>
      </c>
      <c r="B12" s="1687" t="s">
        <v>2085</v>
      </c>
      <c r="C12" s="1688">
        <f>+C9+C10+C11</f>
        <v>-260239</v>
      </c>
      <c r="D12" s="1689"/>
    </row>
    <row r="14" spans="1:4" ht="15.75">
      <c r="A14">
        <v>99999</v>
      </c>
      <c r="B14" s="1690" t="s">
        <v>2086</v>
      </c>
      <c r="C14" s="1691">
        <f>+C8-C12</f>
        <v>0</v>
      </c>
      <c r="D14" s="1691"/>
    </row>
    <row r="15" ht="15.75">
      <c r="A15" s="1692" t="s">
        <v>2087</v>
      </c>
    </row>
  </sheetData>
  <sheetProtection password="81B0" sheet="1" objects="1" scenarios="1"/>
  <conditionalFormatting sqref="C6:D6">
    <cfRule type="cellIs" priority="1" dxfId="145" operator="equal">
      <formula>"НЕРАВНЕНИЕ!"</formula>
    </cfRule>
  </conditionalFormatting>
  <dataValidations count="1">
    <dataValidation type="whole" operator="lessThanOrEqual" allowBlank="1" showInputMessage="1" showErrorMessage="1" error="Въвежда се цяло отрицателно число!" sqref="C9:C11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7">
      <selection activeCell="D719" sqref="D719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2007</v>
      </c>
      <c r="C162" s="1499">
        <v>5561</v>
      </c>
    </row>
    <row r="163" spans="1:3" ht="15.75">
      <c r="A163" s="1499">
        <v>5562</v>
      </c>
      <c r="B163" s="1513" t="s">
        <v>2008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2050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2009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2010</v>
      </c>
    </row>
    <row r="366" spans="1:2" ht="18">
      <c r="A366" s="1546" t="s">
        <v>1300</v>
      </c>
      <c r="B366" s="1545" t="s">
        <v>2011</v>
      </c>
    </row>
    <row r="367" spans="1:2" ht="18">
      <c r="A367" s="1546" t="s">
        <v>1301</v>
      </c>
      <c r="B367" s="1547" t="s">
        <v>2012</v>
      </c>
    </row>
    <row r="368" spans="1:2" ht="18">
      <c r="A368" s="1546" t="s">
        <v>1302</v>
      </c>
      <c r="B368" s="1548" t="s">
        <v>2013</v>
      </c>
    </row>
    <row r="369" spans="1:2" ht="18">
      <c r="A369" s="1546" t="s">
        <v>1303</v>
      </c>
      <c r="B369" s="1548" t="s">
        <v>2014</v>
      </c>
    </row>
    <row r="370" spans="1:2" ht="18">
      <c r="A370" s="1546" t="s">
        <v>1304</v>
      </c>
      <c r="B370" s="1548" t="s">
        <v>2015</v>
      </c>
    </row>
    <row r="371" spans="1:2" ht="18">
      <c r="A371" s="1546" t="s">
        <v>1305</v>
      </c>
      <c r="B371" s="1548" t="s">
        <v>2016</v>
      </c>
    </row>
    <row r="372" spans="1:2" ht="18">
      <c r="A372" s="1546" t="s">
        <v>1306</v>
      </c>
      <c r="B372" s="1548" t="s">
        <v>2017</v>
      </c>
    </row>
    <row r="373" spans="1:2" ht="18">
      <c r="A373" s="1546" t="s">
        <v>1307</v>
      </c>
      <c r="B373" s="1549" t="s">
        <v>2018</v>
      </c>
    </row>
    <row r="374" spans="1:2" ht="18">
      <c r="A374" s="1546" t="s">
        <v>1308</v>
      </c>
      <c r="B374" s="1549" t="s">
        <v>2019</v>
      </c>
    </row>
    <row r="375" spans="1:2" ht="18">
      <c r="A375" s="1546" t="s">
        <v>1309</v>
      </c>
      <c r="B375" s="1549" t="s">
        <v>2020</v>
      </c>
    </row>
    <row r="376" spans="1:2" ht="18">
      <c r="A376" s="1546" t="s">
        <v>1310</v>
      </c>
      <c r="B376" s="1549" t="s">
        <v>2021</v>
      </c>
    </row>
    <row r="377" spans="1:2" ht="18">
      <c r="A377" s="1546" t="s">
        <v>1311</v>
      </c>
      <c r="B377" s="1550" t="s">
        <v>2022</v>
      </c>
    </row>
    <row r="378" spans="1:2" ht="18">
      <c r="A378" s="1546" t="s">
        <v>1312</v>
      </c>
      <c r="B378" s="1550" t="s">
        <v>2023</v>
      </c>
    </row>
    <row r="379" spans="1:2" ht="18">
      <c r="A379" s="1546" t="s">
        <v>1313</v>
      </c>
      <c r="B379" s="1549" t="s">
        <v>2024</v>
      </c>
    </row>
    <row r="380" spans="1:5" ht="18">
      <c r="A380" s="1546" t="s">
        <v>1314</v>
      </c>
      <c r="B380" s="1549" t="s">
        <v>2025</v>
      </c>
      <c r="C380" s="1551" t="s">
        <v>179</v>
      </c>
      <c r="E380" s="1552"/>
    </row>
    <row r="381" spans="1:5" ht="18">
      <c r="A381" s="1546" t="s">
        <v>1315</v>
      </c>
      <c r="B381" s="1548" t="s">
        <v>2026</v>
      </c>
      <c r="C381" s="1551" t="s">
        <v>179</v>
      </c>
      <c r="E381" s="1552"/>
    </row>
    <row r="382" spans="1:5" ht="18">
      <c r="A382" s="1546" t="s">
        <v>1316</v>
      </c>
      <c r="B382" s="1549" t="s">
        <v>2027</v>
      </c>
      <c r="C382" s="1551" t="s">
        <v>179</v>
      </c>
      <c r="E382" s="1552"/>
    </row>
    <row r="383" spans="1:5" ht="18">
      <c r="A383" s="1546" t="s">
        <v>1317</v>
      </c>
      <c r="B383" s="1549" t="s">
        <v>2028</v>
      </c>
      <c r="C383" s="1551" t="s">
        <v>179</v>
      </c>
      <c r="E383" s="1552"/>
    </row>
    <row r="384" spans="1:5" ht="18">
      <c r="A384" s="1546" t="s">
        <v>1318</v>
      </c>
      <c r="B384" s="1549" t="s">
        <v>2029</v>
      </c>
      <c r="C384" s="1551" t="s">
        <v>179</v>
      </c>
      <c r="E384" s="1552"/>
    </row>
    <row r="385" spans="1:5" ht="18">
      <c r="A385" s="1546" t="s">
        <v>1319</v>
      </c>
      <c r="B385" s="1549" t="s">
        <v>2030</v>
      </c>
      <c r="C385" s="1551" t="s">
        <v>179</v>
      </c>
      <c r="E385" s="1552"/>
    </row>
    <row r="386" spans="1:5" ht="18">
      <c r="A386" s="1546" t="s">
        <v>1320</v>
      </c>
      <c r="B386" s="1549" t="s">
        <v>2031</v>
      </c>
      <c r="C386" s="1551" t="s">
        <v>179</v>
      </c>
      <c r="E386" s="1552"/>
    </row>
    <row r="387" spans="1:5" ht="18">
      <c r="A387" s="1546" t="s">
        <v>1321</v>
      </c>
      <c r="B387" s="1549" t="s">
        <v>2032</v>
      </c>
      <c r="C387" s="1551" t="s">
        <v>179</v>
      </c>
      <c r="E387" s="1552"/>
    </row>
    <row r="388" spans="1:5" ht="18">
      <c r="A388" s="1546" t="s">
        <v>1322</v>
      </c>
      <c r="B388" s="1549" t="s">
        <v>2033</v>
      </c>
      <c r="C388" s="1551" t="s">
        <v>179</v>
      </c>
      <c r="E388" s="1552"/>
    </row>
    <row r="389" spans="1:5" ht="18">
      <c r="A389" s="1546" t="s">
        <v>1323</v>
      </c>
      <c r="B389" s="1548" t="s">
        <v>2034</v>
      </c>
      <c r="C389" s="1551" t="s">
        <v>179</v>
      </c>
      <c r="E389" s="1552"/>
    </row>
    <row r="390" spans="1:5" ht="18">
      <c r="A390" s="1546" t="s">
        <v>1324</v>
      </c>
      <c r="B390" s="1549" t="s">
        <v>2035</v>
      </c>
      <c r="C390" s="1551" t="s">
        <v>179</v>
      </c>
      <c r="E390" s="1552"/>
    </row>
    <row r="391" spans="1:5" ht="18">
      <c r="A391" s="1546" t="s">
        <v>1325</v>
      </c>
      <c r="B391" s="1548" t="s">
        <v>2036</v>
      </c>
      <c r="C391" s="1551" t="s">
        <v>179</v>
      </c>
      <c r="E391" s="1552"/>
    </row>
    <row r="392" spans="1:5" ht="18">
      <c r="A392" s="1546" t="s">
        <v>1326</v>
      </c>
      <c r="B392" s="1548" t="s">
        <v>2037</v>
      </c>
      <c r="C392" s="1551" t="s">
        <v>179</v>
      </c>
      <c r="E392" s="1552"/>
    </row>
    <row r="393" spans="1:5" ht="18">
      <c r="A393" s="1546" t="s">
        <v>1327</v>
      </c>
      <c r="B393" s="1548" t="s">
        <v>2038</v>
      </c>
      <c r="C393" s="1551" t="s">
        <v>179</v>
      </c>
      <c r="E393" s="1552"/>
    </row>
    <row r="394" spans="1:5" ht="18">
      <c r="A394" s="1546" t="s">
        <v>1328</v>
      </c>
      <c r="B394" s="1548" t="s">
        <v>2039</v>
      </c>
      <c r="C394" s="1551" t="s">
        <v>179</v>
      </c>
      <c r="E394" s="1552"/>
    </row>
    <row r="395" spans="1:5" ht="18">
      <c r="A395" s="1546" t="s">
        <v>1329</v>
      </c>
      <c r="B395" s="1548" t="s">
        <v>2040</v>
      </c>
      <c r="C395" s="1551" t="s">
        <v>179</v>
      </c>
      <c r="E395" s="1552"/>
    </row>
    <row r="396" spans="1:5" ht="18">
      <c r="A396" s="1546" t="s">
        <v>1330</v>
      </c>
      <c r="B396" s="1548" t="s">
        <v>2041</v>
      </c>
      <c r="C396" s="1551" t="s">
        <v>179</v>
      </c>
      <c r="E396" s="1552"/>
    </row>
    <row r="397" spans="1:5" ht="18">
      <c r="A397" s="1546" t="s">
        <v>1331</v>
      </c>
      <c r="B397" s="1548" t="s">
        <v>2042</v>
      </c>
      <c r="C397" s="1551" t="s">
        <v>179</v>
      </c>
      <c r="E397" s="1552"/>
    </row>
    <row r="398" spans="1:5" ht="18">
      <c r="A398" s="1546" t="s">
        <v>1332</v>
      </c>
      <c r="B398" s="1548" t="s">
        <v>2043</v>
      </c>
      <c r="C398" s="1551" t="s">
        <v>179</v>
      </c>
      <c r="E398" s="1552"/>
    </row>
    <row r="399" spans="1:5" ht="18">
      <c r="A399" s="1546" t="s">
        <v>1333</v>
      </c>
      <c r="B399" s="1553" t="s">
        <v>2044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2045</v>
      </c>
      <c r="C403" s="1551" t="s">
        <v>179</v>
      </c>
      <c r="E403" s="1552"/>
    </row>
    <row r="404" spans="1:5" ht="18">
      <c r="A404" s="1546" t="s">
        <v>1337</v>
      </c>
      <c r="B404" s="1533" t="s">
        <v>2046</v>
      </c>
      <c r="C404" s="1551" t="s">
        <v>179</v>
      </c>
      <c r="E404" s="1552"/>
    </row>
    <row r="405" spans="1:5" ht="18">
      <c r="A405" s="1591" t="s">
        <v>1338</v>
      </c>
      <c r="B405" s="1558" t="s">
        <v>2047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2089</v>
      </c>
      <c r="I3" s="61"/>
    </row>
    <row r="4" spans="1:9" ht="15.75">
      <c r="A4" s="61" t="s">
        <v>706</v>
      </c>
      <c r="B4" s="61" t="s">
        <v>2000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823">
        <f>$B$7</f>
        <v>0</v>
      </c>
      <c r="J14" s="1824"/>
      <c r="K14" s="1824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815">
        <f>$B$9</f>
        <v>0</v>
      </c>
      <c r="J16" s="1816"/>
      <c r="K16" s="1817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74">
        <f>$B$12</f>
        <v>0</v>
      </c>
      <c r="J19" s="1875"/>
      <c r="K19" s="1876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859" t="s">
        <v>2071</v>
      </c>
      <c r="M23" s="1860"/>
      <c r="N23" s="1860"/>
      <c r="O23" s="1861"/>
      <c r="P23" s="1868" t="s">
        <v>2072</v>
      </c>
      <c r="Q23" s="1869"/>
      <c r="R23" s="1869"/>
      <c r="S23" s="187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2070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48" t="s">
        <v>739</v>
      </c>
      <c r="K30" s="184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44" t="s">
        <v>742</v>
      </c>
      <c r="K33" s="184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46" t="s">
        <v>192</v>
      </c>
      <c r="K39" s="184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42" t="s">
        <v>197</v>
      </c>
      <c r="K47" s="1843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44" t="s">
        <v>198</v>
      </c>
      <c r="K48" s="184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38" t="s">
        <v>269</v>
      </c>
      <c r="K66" s="183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38" t="s">
        <v>717</v>
      </c>
      <c r="K70" s="183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38" t="s">
        <v>217</v>
      </c>
      <c r="K76" s="183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38" t="s">
        <v>219</v>
      </c>
      <c r="K79" s="1839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40" t="s">
        <v>220</v>
      </c>
      <c r="K80" s="184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40" t="s">
        <v>221</v>
      </c>
      <c r="K81" s="184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40" t="s">
        <v>1656</v>
      </c>
      <c r="K82" s="184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38" t="s">
        <v>222</v>
      </c>
      <c r="K83" s="183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38" t="s">
        <v>231</v>
      </c>
      <c r="K98" s="1839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38" t="s">
        <v>232</v>
      </c>
      <c r="K99" s="1839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38" t="s">
        <v>233</v>
      </c>
      <c r="K100" s="1839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38" t="s">
        <v>234</v>
      </c>
      <c r="K101" s="183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38" t="s">
        <v>1657</v>
      </c>
      <c r="K108" s="183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38" t="s">
        <v>1654</v>
      </c>
      <c r="K112" s="1839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38" t="s">
        <v>1655</v>
      </c>
      <c r="K113" s="1839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40" t="s">
        <v>244</v>
      </c>
      <c r="K114" s="184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38" t="s">
        <v>270</v>
      </c>
      <c r="K115" s="183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36" t="s">
        <v>245</v>
      </c>
      <c r="K118" s="1837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36" t="s">
        <v>246</v>
      </c>
      <c r="K119" s="1837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36" t="s">
        <v>619</v>
      </c>
      <c r="K127" s="1837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36" t="s">
        <v>681</v>
      </c>
      <c r="K130" s="1837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38" t="s">
        <v>682</v>
      </c>
      <c r="K131" s="183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31" t="s">
        <v>909</v>
      </c>
      <c r="K136" s="1832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33" t="s">
        <v>690</v>
      </c>
      <c r="K140" s="1834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33" t="s">
        <v>690</v>
      </c>
      <c r="K141" s="1834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2" operator="equal" stopIfTrue="1">
      <formula>0</formula>
    </cfRule>
  </conditionalFormatting>
  <conditionalFormatting sqref="L21">
    <cfRule type="cellIs" priority="18" dxfId="132" operator="equal" stopIfTrue="1">
      <formula>98</formula>
    </cfRule>
    <cfRule type="cellIs" priority="19" dxfId="133" operator="equal" stopIfTrue="1">
      <formula>96</formula>
    </cfRule>
    <cfRule type="cellIs" priority="20" dxfId="134" operator="equal" stopIfTrue="1">
      <formula>42</formula>
    </cfRule>
    <cfRule type="cellIs" priority="21" dxfId="135" operator="equal" stopIfTrue="1">
      <formula>97</formula>
    </cfRule>
    <cfRule type="cellIs" priority="22" dxfId="136" operator="equal" stopIfTrue="1">
      <formula>33</formula>
    </cfRule>
  </conditionalFormatting>
  <conditionalFormatting sqref="M21">
    <cfRule type="cellIs" priority="13" dxfId="136" operator="equal" stopIfTrue="1">
      <formula>"ЧУЖДИ СРЕДСТВА"</formula>
    </cfRule>
    <cfRule type="cellIs" priority="14" dxfId="135" operator="equal" stopIfTrue="1">
      <formula>"СЕС - ДМП"</formula>
    </cfRule>
    <cfRule type="cellIs" priority="15" dxfId="134" operator="equal" stopIfTrue="1">
      <formula>"СЕС - РА"</formula>
    </cfRule>
    <cfRule type="cellIs" priority="16" dxfId="133" operator="equal" stopIfTrue="1">
      <formula>"СЕС - ДЕС"</formula>
    </cfRule>
    <cfRule type="cellIs" priority="17" dxfId="13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2021-11-05T07:51:27Z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